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ITÉRIA\DEF\ESTATÍSTICAS\Dívida externa\Dívida externa_Disseminação\"/>
    </mc:Choice>
  </mc:AlternateContent>
  <xr:revisionPtr revIDLastSave="0" documentId="8_{FA4F6152-354F-43D8-B3F2-AC3D5DB40BA7}" xr6:coauthVersionLast="47" xr6:coauthVersionMax="47" xr10:uidLastSave="{00000000-0000-0000-0000-000000000000}"/>
  <bookViews>
    <workbookView xWindow="-120" yWindow="-120" windowWidth="29040" windowHeight="15720" tabRatio="870" xr2:uid="{00000000-000D-0000-FFFF-FFFF00000000}"/>
  </bookViews>
  <sheets>
    <sheet name="Mensal" sheetId="6" r:id="rId1"/>
    <sheet name="Trimestral" sheetId="7" r:id="rId2"/>
    <sheet name="Anual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2">Anual!$B$8:$G$33</definedName>
    <definedName name="_xlnm.Print_Area" localSheetId="0">Mensal!$B$8:$BN$33</definedName>
    <definedName name="_xlnm.Print_Area" localSheetId="1">Trimestral!$B$8:$W$33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Y20" i="6" l="1"/>
  <c r="IX20" i="6"/>
  <c r="IY22" i="6"/>
  <c r="IX22" i="6"/>
  <c r="IY21" i="6"/>
  <c r="IX21" i="6"/>
  <c r="IY29" i="6"/>
  <c r="CH27" i="7"/>
  <c r="CF18" i="7"/>
  <c r="CG18" i="7"/>
  <c r="CF19" i="7"/>
  <c r="CF21" i="7"/>
  <c r="CG21" i="7"/>
  <c r="CG22" i="7"/>
  <c r="CF23" i="7"/>
  <c r="CG23" i="7"/>
  <c r="CF24" i="7"/>
  <c r="CG24" i="7"/>
  <c r="CF25" i="7"/>
  <c r="CF26" i="7"/>
  <c r="CG26" i="7"/>
  <c r="CF27" i="7"/>
  <c r="CG27" i="7"/>
  <c r="CF28" i="7"/>
  <c r="CG28" i="7"/>
  <c r="CG17" i="7"/>
  <c r="CF17" i="7"/>
  <c r="IW28" i="6"/>
  <c r="CI28" i="7" s="1"/>
  <c r="IV28" i="6"/>
  <c r="IW21" i="6"/>
  <c r="IV21" i="6"/>
  <c r="IW20" i="6"/>
  <c r="IV20" i="6"/>
  <c r="IW25" i="6"/>
  <c r="IV25" i="6"/>
  <c r="IW23" i="6"/>
  <c r="IV23" i="6"/>
  <c r="IV19" i="6"/>
  <c r="IV18" i="6"/>
  <c r="IV22" i="6"/>
  <c r="IU25" i="6"/>
  <c r="CI25" i="7" s="1"/>
  <c r="IT26" i="6"/>
  <c r="CH26" i="7" s="1"/>
  <c r="IT17" i="6"/>
  <c r="IU21" i="6"/>
  <c r="IT21" i="6"/>
  <c r="CH21" i="7" s="1"/>
  <c r="IU20" i="6"/>
  <c r="IT20" i="6"/>
  <c r="IS19" i="6"/>
  <c r="CI19" i="7" s="1"/>
  <c r="IS23" i="6"/>
  <c r="IR23" i="6"/>
  <c r="CH23" i="7" s="1"/>
  <c r="IS21" i="6"/>
  <c r="CI21" i="7" s="1"/>
  <c r="IR20" i="6"/>
  <c r="CH20" i="7" s="1"/>
  <c r="IS20" i="6"/>
  <c r="CI20" i="7" s="1"/>
  <c r="IQ25" i="6"/>
  <c r="CG25" i="7" s="1"/>
  <c r="IQ19" i="6"/>
  <c r="CG19" i="7" s="1"/>
  <c r="IQ20" i="6"/>
  <c r="CG20" i="7" s="1"/>
  <c r="IP20" i="6"/>
  <c r="IP29" i="6" s="1"/>
  <c r="IO25" i="6"/>
  <c r="IO29" i="6" s="1"/>
  <c r="IN25" i="6"/>
  <c r="IN22" i="6"/>
  <c r="IN29" i="6" s="1"/>
  <c r="IN30" i="6" s="1"/>
  <c r="IM25" i="6"/>
  <c r="IL25" i="6"/>
  <c r="IM19" i="6"/>
  <c r="IL22" i="6"/>
  <c r="CF22" i="7" s="1"/>
  <c r="IU17" i="6"/>
  <c r="IV17" i="6"/>
  <c r="IW17" i="6"/>
  <c r="IT18" i="6"/>
  <c r="CH18" i="7" s="1"/>
  <c r="IU18" i="6"/>
  <c r="IW18" i="6"/>
  <c r="IT19" i="6"/>
  <c r="CH19" i="7" s="1"/>
  <c r="IU19" i="6"/>
  <c r="IW19" i="6"/>
  <c r="IT22" i="6"/>
  <c r="CH22" i="7" s="1"/>
  <c r="IU22" i="6"/>
  <c r="IW22" i="6"/>
  <c r="IT23" i="6"/>
  <c r="IU23" i="6"/>
  <c r="IT24" i="6"/>
  <c r="IU24" i="6"/>
  <c r="IV24" i="6"/>
  <c r="IV29" i="6" s="1"/>
  <c r="IW24" i="6"/>
  <c r="IT25" i="6"/>
  <c r="CH25" i="7" s="1"/>
  <c r="IU26" i="6"/>
  <c r="CI26" i="7" s="1"/>
  <c r="IV26" i="6"/>
  <c r="IW26" i="6"/>
  <c r="IT27" i="6"/>
  <c r="IU27" i="6"/>
  <c r="IV27" i="6"/>
  <c r="IW27" i="6"/>
  <c r="IT28" i="6"/>
  <c r="IU28" i="6"/>
  <c r="HQ29" i="6"/>
  <c r="HP29" i="6"/>
  <c r="HP30" i="6" s="1"/>
  <c r="T18" i="8"/>
  <c r="T29" i="8" s="1"/>
  <c r="U18" i="8"/>
  <c r="U29" i="8" s="1"/>
  <c r="T19" i="8"/>
  <c r="U19" i="8"/>
  <c r="T20" i="8"/>
  <c r="U20" i="8"/>
  <c r="T21" i="8"/>
  <c r="U21" i="8"/>
  <c r="T22" i="8"/>
  <c r="U22" i="8"/>
  <c r="T23" i="8"/>
  <c r="U23" i="8"/>
  <c r="T24" i="8"/>
  <c r="U24" i="8"/>
  <c r="T25" i="8"/>
  <c r="U25" i="8"/>
  <c r="T26" i="8"/>
  <c r="U26" i="8"/>
  <c r="T27" i="8"/>
  <c r="U27" i="8"/>
  <c r="T28" i="8"/>
  <c r="U28" i="8"/>
  <c r="U17" i="8"/>
  <c r="T17" i="8"/>
  <c r="HX30" i="6"/>
  <c r="HZ30" i="6"/>
  <c r="IB30" i="6"/>
  <c r="IH17" i="6"/>
  <c r="IF17" i="6"/>
  <c r="IG17" i="6"/>
  <c r="II17" i="6"/>
  <c r="IJ17" i="6"/>
  <c r="IK17" i="6"/>
  <c r="IF18" i="6"/>
  <c r="IG18" i="6"/>
  <c r="IH18" i="6"/>
  <c r="II18" i="6"/>
  <c r="IJ18" i="6"/>
  <c r="IK18" i="6"/>
  <c r="IF19" i="6"/>
  <c r="IG19" i="6"/>
  <c r="IH19" i="6"/>
  <c r="II19" i="6"/>
  <c r="IJ19" i="6"/>
  <c r="IK19" i="6"/>
  <c r="IF20" i="6"/>
  <c r="IG20" i="6"/>
  <c r="IH20" i="6"/>
  <c r="II20" i="6"/>
  <c r="IJ20" i="6"/>
  <c r="IK20" i="6"/>
  <c r="IF21" i="6"/>
  <c r="IG21" i="6"/>
  <c r="IH21" i="6"/>
  <c r="II21" i="6"/>
  <c r="IJ21" i="6"/>
  <c r="IK21" i="6"/>
  <c r="IF22" i="6"/>
  <c r="IG22" i="6"/>
  <c r="IH22" i="6"/>
  <c r="II22" i="6"/>
  <c r="IJ22" i="6"/>
  <c r="IK22" i="6"/>
  <c r="IF23" i="6"/>
  <c r="IG23" i="6"/>
  <c r="IH23" i="6"/>
  <c r="II23" i="6"/>
  <c r="IJ23" i="6"/>
  <c r="IK23" i="6"/>
  <c r="IF24" i="6"/>
  <c r="IG24" i="6"/>
  <c r="IH24" i="6"/>
  <c r="II24" i="6"/>
  <c r="IJ24" i="6"/>
  <c r="IK24" i="6"/>
  <c r="IF25" i="6"/>
  <c r="IH25" i="6"/>
  <c r="II25" i="6"/>
  <c r="IJ25" i="6"/>
  <c r="IK25" i="6"/>
  <c r="IF26" i="6"/>
  <c r="IG26" i="6"/>
  <c r="IH26" i="6"/>
  <c r="II26" i="6"/>
  <c r="IJ26" i="6"/>
  <c r="IK26" i="6"/>
  <c r="IF27" i="6"/>
  <c r="IG27" i="6"/>
  <c r="IH27" i="6"/>
  <c r="II27" i="6"/>
  <c r="IJ27" i="6"/>
  <c r="IK27" i="6"/>
  <c r="IF28" i="6"/>
  <c r="IG28" i="6"/>
  <c r="IH28" i="6"/>
  <c r="II28" i="6"/>
  <c r="IJ28" i="6"/>
  <c r="IK28" i="6"/>
  <c r="IE18" i="6"/>
  <c r="IE20" i="6"/>
  <c r="IE21" i="6"/>
  <c r="IE22" i="6"/>
  <c r="IE23" i="6"/>
  <c r="IE24" i="6"/>
  <c r="IE25" i="6"/>
  <c r="IE26" i="6"/>
  <c r="IE27" i="6"/>
  <c r="IE28" i="6"/>
  <c r="ID18" i="6"/>
  <c r="ID19" i="6"/>
  <c r="ID20" i="6"/>
  <c r="ID21" i="6"/>
  <c r="ID22" i="6"/>
  <c r="ID23" i="6"/>
  <c r="ID24" i="6"/>
  <c r="ID26" i="6"/>
  <c r="ID27" i="6"/>
  <c r="ID28" i="6"/>
  <c r="IG25" i="6"/>
  <c r="CE25" i="7" s="1"/>
  <c r="W25" i="8" s="1"/>
  <c r="ID25" i="6"/>
  <c r="IE17" i="6"/>
  <c r="IE19" i="6"/>
  <c r="II29" i="6"/>
  <c r="IJ29" i="6"/>
  <c r="IK29" i="6"/>
  <c r="ID17" i="6"/>
  <c r="IX29" i="6" l="1"/>
  <c r="CI17" i="7"/>
  <c r="CI27" i="7"/>
  <c r="CH28" i="7"/>
  <c r="IX30" i="6"/>
  <c r="CE19" i="7"/>
  <c r="W19" i="8" s="1"/>
  <c r="CD24" i="7"/>
  <c r="V24" i="8" s="1"/>
  <c r="CH24" i="7"/>
  <c r="CI22" i="7"/>
  <c r="CE20" i="7"/>
  <c r="W20" i="8" s="1"/>
  <c r="IT29" i="6"/>
  <c r="CI18" i="7"/>
  <c r="IU29" i="6"/>
  <c r="CH17" i="7"/>
  <c r="CD20" i="7"/>
  <c r="V20" i="8" s="1"/>
  <c r="IW29" i="6"/>
  <c r="IV30" i="6" s="1"/>
  <c r="CE24" i="7"/>
  <c r="W24" i="8" s="1"/>
  <c r="CI24" i="7"/>
  <c r="CI23" i="7"/>
  <c r="CH29" i="7"/>
  <c r="CI29" i="7"/>
  <c r="IJ30" i="6"/>
  <c r="CE28" i="7"/>
  <c r="W28" i="8" s="1"/>
  <c r="IR29" i="6"/>
  <c r="IM29" i="6"/>
  <c r="CG29" i="7"/>
  <c r="CD19" i="7"/>
  <c r="V19" i="8" s="1"/>
  <c r="IS29" i="6"/>
  <c r="CD22" i="7"/>
  <c r="V22" i="8" s="1"/>
  <c r="CE26" i="7"/>
  <c r="W26" i="8" s="1"/>
  <c r="CD21" i="7"/>
  <c r="V21" i="8" s="1"/>
  <c r="IL29" i="6"/>
  <c r="IQ29" i="6"/>
  <c r="IP30" i="6" s="1"/>
  <c r="CF20" i="7"/>
  <c r="CF29" i="7" s="1"/>
  <c r="CD23" i="7"/>
  <c r="V23" i="8" s="1"/>
  <c r="CE22" i="7"/>
  <c r="W22" i="8" s="1"/>
  <c r="CD17" i="7"/>
  <c r="CD28" i="7"/>
  <c r="V28" i="8" s="1"/>
  <c r="CE27" i="7"/>
  <c r="W27" i="8" s="1"/>
  <c r="CE21" i="7"/>
  <c r="W21" i="8" s="1"/>
  <c r="CE23" i="7"/>
  <c r="W23" i="8" s="1"/>
  <c r="CD18" i="7"/>
  <c r="V18" i="8" s="1"/>
  <c r="CE18" i="7"/>
  <c r="W18" i="8" s="1"/>
  <c r="CD27" i="7"/>
  <c r="V27" i="8" s="1"/>
  <c r="CE17" i="7"/>
  <c r="CD26" i="7"/>
  <c r="V26" i="8" s="1"/>
  <c r="CD25" i="7"/>
  <c r="V25" i="8" s="1"/>
  <c r="T30" i="8"/>
  <c r="W17" i="8"/>
  <c r="IF29" i="6"/>
  <c r="IG29" i="6"/>
  <c r="CH30" i="7" l="1"/>
  <c r="IT30" i="6"/>
  <c r="CF30" i="7"/>
  <c r="IL30" i="6"/>
  <c r="IR30" i="6"/>
  <c r="CD29" i="7"/>
  <c r="W29" i="8"/>
  <c r="CE29" i="7"/>
  <c r="V17" i="8"/>
  <c r="V29" i="8" s="1"/>
  <c r="V30" i="8" s="1"/>
  <c r="IF30" i="6"/>
  <c r="CD30" i="7"/>
  <c r="IH29" i="6"/>
  <c r="IH30" i="6" s="1"/>
  <c r="ID29" i="6" l="1"/>
  <c r="IE29" i="6"/>
  <c r="ID30" i="6" l="1"/>
</calcChain>
</file>

<file path=xl/sharedStrings.xml><?xml version="1.0" encoding="utf-8"?>
<sst xmlns="http://schemas.openxmlformats.org/spreadsheetml/2006/main" count="556" uniqueCount="76">
  <si>
    <t>FMI</t>
  </si>
  <si>
    <t>OPEP</t>
  </si>
  <si>
    <t>BEI</t>
  </si>
  <si>
    <t>BADEA</t>
  </si>
  <si>
    <t>FAD</t>
  </si>
  <si>
    <t>FIDA</t>
  </si>
  <si>
    <t>CAPITAL</t>
  </si>
  <si>
    <t>JUROS</t>
  </si>
  <si>
    <t>PORTUGAL</t>
  </si>
  <si>
    <t>AID</t>
  </si>
  <si>
    <t>II TRIM-14</t>
  </si>
  <si>
    <t>Em USD</t>
  </si>
  <si>
    <t>CREDORES</t>
  </si>
  <si>
    <t>SERVIÇO DA DÍVIDA EFETIVAMENTE PAGO</t>
  </si>
  <si>
    <t>OUTROS CRED.</t>
  </si>
  <si>
    <t xml:space="preserve">Vertical Check  </t>
  </si>
  <si>
    <t>Subtotal</t>
  </si>
  <si>
    <t>Cap. + Juro</t>
  </si>
  <si>
    <t>I TRIM-15</t>
  </si>
  <si>
    <t>II TRIM-15</t>
  </si>
  <si>
    <t xml:space="preserve">     SERVIÇO DA DÍVIDA EFECTIVAMENTE PAGO</t>
  </si>
  <si>
    <t>III TRIM-15</t>
  </si>
  <si>
    <t>Ano-15</t>
  </si>
  <si>
    <t>IV TRIM-15</t>
  </si>
  <si>
    <t>BAD</t>
  </si>
  <si>
    <t>I TRIM-16</t>
  </si>
  <si>
    <t>II TRIM-16</t>
  </si>
  <si>
    <t>III TRIM-16</t>
  </si>
  <si>
    <t>IV TRIM-16</t>
  </si>
  <si>
    <t>Ano-16</t>
  </si>
  <si>
    <t>I TRIM-17</t>
  </si>
  <si>
    <t>II TRIM-17</t>
  </si>
  <si>
    <r>
      <rPr>
        <b/>
        <sz val="9"/>
        <rFont val="Arial"/>
        <family val="2"/>
      </rPr>
      <t>Fonte</t>
    </r>
    <r>
      <rPr>
        <sz val="9"/>
        <rFont val="Arial"/>
        <family val="2"/>
      </rPr>
      <t>: Banco Central de São Tomé e Príncipe</t>
    </r>
  </si>
  <si>
    <t>III TRIM-17</t>
  </si>
  <si>
    <t>IV TRIM-17</t>
  </si>
  <si>
    <t>Ano-17</t>
  </si>
  <si>
    <t>I TRIM-18</t>
  </si>
  <si>
    <t>II TRIM-18</t>
  </si>
  <si>
    <t>III TRIM-18</t>
  </si>
  <si>
    <t>IV TRIM-18</t>
  </si>
  <si>
    <t>Ano-18</t>
  </si>
  <si>
    <t>I TRIM-19</t>
  </si>
  <si>
    <t>II TRIM-19</t>
  </si>
  <si>
    <t>KUWAIT FUND</t>
  </si>
  <si>
    <t>III TRIM-19</t>
  </si>
  <si>
    <t>ANGOLA</t>
  </si>
  <si>
    <t>IV TRIM-19</t>
  </si>
  <si>
    <t>Ano-19</t>
  </si>
  <si>
    <t>I TRIM-20</t>
  </si>
  <si>
    <t>III TRIM-20</t>
  </si>
  <si>
    <t>I TRIM-22</t>
  </si>
  <si>
    <t>Ano-20</t>
  </si>
  <si>
    <t>II TRIM-20</t>
  </si>
  <si>
    <t>IV TRIM-20</t>
  </si>
  <si>
    <t>I TRIM-21</t>
  </si>
  <si>
    <t>II TRIM-21</t>
  </si>
  <si>
    <t>III TRIM-21</t>
  </si>
  <si>
    <t>Ano-21</t>
  </si>
  <si>
    <t>IV TRIM-21</t>
  </si>
  <si>
    <t>II TRIM-22</t>
  </si>
  <si>
    <t>III TRIM-22</t>
  </si>
  <si>
    <t>III TRIM-24</t>
  </si>
  <si>
    <t>IV TRIM-22</t>
  </si>
  <si>
    <t>I TRIM-23</t>
  </si>
  <si>
    <t>II TRIM-24</t>
  </si>
  <si>
    <t>BELGICA</t>
  </si>
  <si>
    <t>III TRIM-23</t>
  </si>
  <si>
    <t>IV TRIM-23</t>
  </si>
  <si>
    <t>I TRIM-24</t>
  </si>
  <si>
    <t>Ano-22</t>
  </si>
  <si>
    <t>Ano-23</t>
  </si>
  <si>
    <t>IVTRIM-24</t>
  </si>
  <si>
    <t>Ano-24</t>
  </si>
  <si>
    <t>II TRIM-23</t>
  </si>
  <si>
    <t>I TRIM-25</t>
  </si>
  <si>
    <t>II TRIM-25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</si>
</sst>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.00_);_(* \(#,##0.00\);_(* &quot;-&quot;??_);_(@_)"/>
    <numFmt numFmtId="166" formatCode="0.000%"/>
    <numFmt numFmtId="167" formatCode="[$-816]dd/mmm/yy;@"/>
    <numFmt numFmtId="168" formatCode="#,##0.00_ ;\-#,##0.00\ "/>
    <numFmt numFmtId="169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6"/>
      <color rgb="FFCB9B51"/>
      <name val="Arial"/>
      <family val="2"/>
    </font>
    <font>
      <b/>
      <i/>
      <sz val="9"/>
      <color theme="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B9B51"/>
        <bgColor indexed="64"/>
      </patternFill>
    </fill>
    <fill>
      <patternFill patternType="solid">
        <fgColor rgb="FFCB9B51"/>
        <bgColor rgb="FF0000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4" xfId="0" applyFont="1" applyBorder="1"/>
    <xf numFmtId="2" fontId="11" fillId="0" borderId="0" xfId="0" applyNumberFormat="1" applyFont="1"/>
    <xf numFmtId="0" fontId="4" fillId="0" borderId="14" xfId="0" applyFont="1" applyBorder="1"/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right" wrapText="1"/>
    </xf>
    <xf numFmtId="0" fontId="4" fillId="0" borderId="15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16" xfId="0" applyFont="1" applyBorder="1"/>
    <xf numFmtId="4" fontId="4" fillId="0" borderId="16" xfId="0" applyNumberFormat="1" applyFont="1" applyBorder="1"/>
    <xf numFmtId="4" fontId="4" fillId="0" borderId="0" xfId="0" applyNumberFormat="1" applyFont="1" applyBorder="1"/>
    <xf numFmtId="4" fontId="4" fillId="0" borderId="0" xfId="0" applyNumberFormat="1" applyFont="1"/>
    <xf numFmtId="164" fontId="4" fillId="0" borderId="0" xfId="1" applyFont="1"/>
    <xf numFmtId="9" fontId="4" fillId="0" borderId="0" xfId="0" applyNumberFormat="1" applyFont="1"/>
    <xf numFmtId="166" fontId="4" fillId="0" borderId="0" xfId="4" applyNumberFormat="1" applyFont="1"/>
    <xf numFmtId="166" fontId="4" fillId="0" borderId="0" xfId="0" applyNumberFormat="1" applyFont="1"/>
    <xf numFmtId="2" fontId="4" fillId="0" borderId="0" xfId="1" applyNumberFormat="1" applyFont="1"/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7" fontId="13" fillId="3" borderId="6" xfId="0" applyNumberFormat="1" applyFont="1" applyFill="1" applyBorder="1" applyAlignment="1">
      <alignment horizontal="center" vertical="center"/>
    </xf>
    <xf numFmtId="17" fontId="13" fillId="3" borderId="8" xfId="0" applyNumberFormat="1" applyFont="1" applyFill="1" applyBorder="1" applyAlignment="1">
      <alignment horizontal="center" vertical="center"/>
    </xf>
    <xf numFmtId="17" fontId="13" fillId="3" borderId="7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 wrapText="1"/>
    </xf>
    <xf numFmtId="0" fontId="12" fillId="0" borderId="18" xfId="0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horizontal="right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16" fontId="4" fillId="0" borderId="4" xfId="2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1" applyFont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164" fontId="4" fillId="0" borderId="0" xfId="1" applyFont="1" applyFill="1" applyBorder="1" applyAlignment="1">
      <alignment horizontal="center" vertical="center"/>
    </xf>
    <xf numFmtId="0" fontId="12" fillId="0" borderId="0" xfId="0" applyFont="1" applyAlignment="1"/>
    <xf numFmtId="164" fontId="12" fillId="0" borderId="0" xfId="1" applyFont="1" applyAlignment="1"/>
    <xf numFmtId="4" fontId="12" fillId="0" borderId="0" xfId="0" applyNumberFormat="1" applyFont="1" applyAlignment="1"/>
    <xf numFmtId="0" fontId="12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0" fillId="0" borderId="0" xfId="0" applyFont="1"/>
    <xf numFmtId="169" fontId="14" fillId="4" borderId="4" xfId="10" applyNumberFormat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168" fontId="4" fillId="0" borderId="0" xfId="0" applyNumberFormat="1" applyFont="1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164" fontId="10" fillId="0" borderId="0" xfId="1" applyFont="1" applyBorder="1" applyAlignment="1">
      <alignment horizontal="center" vertical="center"/>
    </xf>
    <xf numFmtId="164" fontId="10" fillId="0" borderId="0" xfId="1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4" fillId="0" borderId="5" xfId="1" applyFont="1" applyBorder="1" applyAlignment="1">
      <alignment horizontal="center" vertical="center"/>
    </xf>
    <xf numFmtId="164" fontId="10" fillId="0" borderId="7" xfId="1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7" xfId="1" applyFont="1" applyBorder="1" applyAlignment="1">
      <alignment vertical="center"/>
    </xf>
    <xf numFmtId="164" fontId="4" fillId="0" borderId="7" xfId="1" applyFont="1" applyFill="1" applyBorder="1" applyAlignment="1">
      <alignment vertical="center"/>
    </xf>
    <xf numFmtId="164" fontId="10" fillId="0" borderId="7" xfId="1" applyFont="1" applyBorder="1" applyAlignment="1">
      <alignment vertical="center"/>
    </xf>
    <xf numFmtId="164" fontId="4" fillId="0" borderId="7" xfId="1" applyFont="1" applyBorder="1" applyAlignment="1">
      <alignment horizontal="center" vertical="center"/>
    </xf>
    <xf numFmtId="164" fontId="10" fillId="0" borderId="7" xfId="1" applyFont="1" applyBorder="1" applyAlignment="1">
      <alignment horizontal="center" vertical="center"/>
    </xf>
    <xf numFmtId="164" fontId="10" fillId="0" borderId="5" xfId="11" applyFont="1" applyBorder="1" applyAlignment="1">
      <alignment horizontal="center" vertical="center"/>
    </xf>
    <xf numFmtId="0" fontId="12" fillId="0" borderId="19" xfId="0" applyFont="1" applyFill="1" applyBorder="1" applyAlignment="1">
      <alignment horizontal="right" vertical="center" wrapText="1"/>
    </xf>
    <xf numFmtId="0" fontId="12" fillId="0" borderId="28" xfId="0" applyFont="1" applyBorder="1" applyAlignment="1">
      <alignment horizontal="right" vertical="center" wrapText="1"/>
    </xf>
    <xf numFmtId="0" fontId="12" fillId="0" borderId="28" xfId="0" applyFont="1" applyFill="1" applyBorder="1" applyAlignment="1">
      <alignment horizontal="right" vertical="center" wrapText="1"/>
    </xf>
    <xf numFmtId="0" fontId="12" fillId="0" borderId="26" xfId="0" applyFont="1" applyFill="1" applyBorder="1" applyAlignment="1">
      <alignment horizontal="right" vertical="center" wrapText="1"/>
    </xf>
    <xf numFmtId="0" fontId="12" fillId="0" borderId="27" xfId="0" applyFont="1" applyFill="1" applyBorder="1" applyAlignment="1">
      <alignment horizontal="right" vertical="center" wrapText="1"/>
    </xf>
    <xf numFmtId="0" fontId="12" fillId="0" borderId="18" xfId="0" applyFont="1" applyBorder="1" applyAlignment="1">
      <alignment vertical="center"/>
    </xf>
    <xf numFmtId="17" fontId="13" fillId="3" borderId="32" xfId="0" applyNumberFormat="1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center" vertical="center"/>
    </xf>
    <xf numFmtId="164" fontId="4" fillId="0" borderId="13" xfId="1" applyFont="1" applyFill="1" applyBorder="1" applyAlignment="1">
      <alignment vertical="center"/>
    </xf>
    <xf numFmtId="164" fontId="4" fillId="0" borderId="32" xfId="1" applyFont="1" applyFill="1" applyBorder="1" applyAlignment="1">
      <alignment vertical="center"/>
    </xf>
    <xf numFmtId="0" fontId="12" fillId="0" borderId="33" xfId="0" applyFont="1" applyBorder="1" applyAlignment="1">
      <alignment horizontal="right" vertical="center" wrapText="1"/>
    </xf>
    <xf numFmtId="164" fontId="4" fillId="0" borderId="13" xfId="1" applyFont="1" applyBorder="1" applyAlignment="1">
      <alignment vertical="center"/>
    </xf>
    <xf numFmtId="164" fontId="4" fillId="0" borderId="32" xfId="1" applyFont="1" applyBorder="1" applyAlignment="1">
      <alignment vertical="center"/>
    </xf>
    <xf numFmtId="164" fontId="4" fillId="0" borderId="8" xfId="1" applyFont="1" applyBorder="1" applyAlignment="1">
      <alignment horizontal="center" vertical="center"/>
    </xf>
    <xf numFmtId="0" fontId="4" fillId="0" borderId="8" xfId="0" applyFont="1" applyBorder="1"/>
    <xf numFmtId="164" fontId="10" fillId="0" borderId="8" xfId="11" applyFont="1" applyBorder="1" applyAlignment="1">
      <alignment horizontal="center" vertical="center"/>
    </xf>
    <xf numFmtId="164" fontId="17" fillId="0" borderId="0" xfId="11" applyFont="1" applyBorder="1" applyAlignment="1">
      <alignment horizontal="center" vertical="center"/>
    </xf>
    <xf numFmtId="0" fontId="4" fillId="0" borderId="0" xfId="0" applyFont="1" applyFill="1"/>
    <xf numFmtId="168" fontId="4" fillId="0" borderId="0" xfId="0" applyNumberFormat="1" applyFont="1" applyFill="1"/>
    <xf numFmtId="164" fontId="4" fillId="0" borderId="0" xfId="0" applyNumberFormat="1" applyFont="1" applyFill="1"/>
    <xf numFmtId="3" fontId="4" fillId="0" borderId="0" xfId="0" applyNumberFormat="1" applyFont="1" applyFill="1"/>
    <xf numFmtId="3" fontId="11" fillId="0" borderId="0" xfId="0" applyNumberFormat="1" applyFont="1" applyFill="1"/>
    <xf numFmtId="0" fontId="11" fillId="0" borderId="0" xfId="0" applyFont="1" applyFill="1"/>
    <xf numFmtId="168" fontId="11" fillId="0" borderId="0" xfId="0" applyNumberFormat="1" applyFont="1" applyFill="1"/>
    <xf numFmtId="0" fontId="12" fillId="0" borderId="0" xfId="0" applyFont="1" applyFill="1" applyAlignment="1"/>
    <xf numFmtId="0" fontId="4" fillId="0" borderId="0" xfId="0" applyFont="1" applyFill="1" applyAlignment="1">
      <alignment wrapText="1"/>
    </xf>
    <xf numFmtId="2" fontId="11" fillId="0" borderId="0" xfId="0" applyNumberFormat="1" applyFont="1" applyFill="1" applyAlignment="1">
      <alignment horizontal="center"/>
    </xf>
    <xf numFmtId="3" fontId="4" fillId="0" borderId="35" xfId="0" applyNumberFormat="1" applyFont="1" applyFill="1" applyBorder="1" applyAlignment="1">
      <alignment horizontal="center" vertical="center"/>
    </xf>
    <xf numFmtId="164" fontId="10" fillId="0" borderId="4" xfId="11" applyFont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8" fontId="12" fillId="0" borderId="9" xfId="1" applyNumberFormat="1" applyFont="1" applyBorder="1" applyAlignment="1">
      <alignment horizontal="center" vertical="center" wrapText="1"/>
    </xf>
    <xf numFmtId="168" fontId="12" fillId="0" borderId="10" xfId="1" applyNumberFormat="1" applyFont="1" applyBorder="1" applyAlignment="1">
      <alignment horizontal="center" vertical="center" wrapText="1"/>
    </xf>
    <xf numFmtId="17" fontId="8" fillId="2" borderId="23" xfId="0" applyNumberFormat="1" applyFont="1" applyFill="1" applyBorder="1" applyAlignment="1">
      <alignment horizontal="center" vertical="center"/>
    </xf>
    <xf numFmtId="168" fontId="12" fillId="0" borderId="30" xfId="1" applyNumberFormat="1" applyFont="1" applyBorder="1" applyAlignment="1">
      <alignment horizontal="center" vertical="center" wrapText="1"/>
    </xf>
    <xf numFmtId="168" fontId="12" fillId="0" borderId="9" xfId="1" applyNumberFormat="1" applyFont="1" applyBorder="1" applyAlignment="1">
      <alignment vertical="center" wrapText="1"/>
    </xf>
    <xf numFmtId="168" fontId="12" fillId="0" borderId="10" xfId="1" applyNumberFormat="1" applyFont="1" applyBorder="1" applyAlignment="1">
      <alignment vertical="center" wrapText="1"/>
    </xf>
    <xf numFmtId="168" fontId="12" fillId="0" borderId="30" xfId="1" applyNumberFormat="1" applyFont="1" applyBorder="1" applyAlignment="1">
      <alignment vertical="center" wrapText="1"/>
    </xf>
    <xf numFmtId="17" fontId="8" fillId="3" borderId="1" xfId="0" applyNumberFormat="1" applyFont="1" applyFill="1" applyBorder="1" applyAlignment="1">
      <alignment horizontal="center" vertical="center"/>
    </xf>
    <xf numFmtId="17" fontId="8" fillId="3" borderId="2" xfId="0" applyNumberFormat="1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8" fillId="3" borderId="31" xfId="0" applyNumberFormat="1" applyFont="1" applyFill="1" applyBorder="1" applyAlignment="1">
      <alignment horizontal="center" vertical="center"/>
    </xf>
    <xf numFmtId="17" fontId="8" fillId="3" borderId="3" xfId="0" applyNumberFormat="1" applyFont="1" applyFill="1" applyBorder="1" applyAlignment="1">
      <alignment horizontal="center" vertical="center"/>
    </xf>
    <xf numFmtId="16" fontId="15" fillId="2" borderId="1" xfId="2" applyNumberFormat="1" applyFont="1" applyFill="1" applyBorder="1" applyAlignment="1" applyProtection="1">
      <alignment horizontal="right"/>
    </xf>
    <xf numFmtId="16" fontId="15" fillId="2" borderId="6" xfId="2" applyNumberFormat="1" applyFont="1" applyFill="1" applyBorder="1" applyAlignment="1" applyProtection="1">
      <alignment horizontal="right"/>
    </xf>
    <xf numFmtId="17" fontId="8" fillId="2" borderId="31" xfId="0" applyNumberFormat="1" applyFont="1" applyFill="1" applyBorder="1" applyAlignment="1">
      <alignment horizontal="center" vertical="center"/>
    </xf>
    <xf numFmtId="16" fontId="15" fillId="2" borderId="23" xfId="2" applyNumberFormat="1" applyFont="1" applyFill="1" applyBorder="1" applyAlignment="1" applyProtection="1">
      <alignment horizontal="right"/>
    </xf>
    <xf numFmtId="16" fontId="15" fillId="2" borderId="24" xfId="2" applyNumberFormat="1" applyFont="1" applyFill="1" applyBorder="1" applyAlignment="1" applyProtection="1">
      <alignment horizontal="right"/>
    </xf>
  </cellXfs>
  <cellStyles count="16">
    <cellStyle name="Normal" xfId="0" builtinId="0"/>
    <cellStyle name="Normal 10 3" xfId="7" xr:uid="{00000000-0005-0000-0000-000001000000}"/>
    <cellStyle name="Normal 16" xfId="9" xr:uid="{00000000-0005-0000-0000-000002000000}"/>
    <cellStyle name="Normal 16 2" xfId="15" xr:uid="{00000000-0005-0000-0000-000003000000}"/>
    <cellStyle name="Normal 2 2" xfId="6" xr:uid="{00000000-0005-0000-0000-000004000000}"/>
    <cellStyle name="Normal 5" xfId="10" xr:uid="{00000000-0005-0000-0000-000005000000}"/>
    <cellStyle name="Normal 53 2" xfId="8" xr:uid="{00000000-0005-0000-0000-000006000000}"/>
    <cellStyle name="Normal 53 2 2" xfId="14" xr:uid="{00000000-0005-0000-0000-000007000000}"/>
    <cellStyle name="Normal 77" xfId="5" xr:uid="{00000000-0005-0000-0000-000008000000}"/>
    <cellStyle name="Normal_BOPIIP" xfId="2" xr:uid="{00000000-0005-0000-0000-000009000000}"/>
    <cellStyle name="Percentagem" xfId="4" builtinId="5"/>
    <cellStyle name="Percentagem 2" xfId="13" xr:uid="{00000000-0005-0000-0000-00000B000000}"/>
    <cellStyle name="Vírgula" xfId="1" builtinId="3"/>
    <cellStyle name="Vírgula 2" xfId="3" xr:uid="{00000000-0005-0000-0000-00000D000000}"/>
    <cellStyle name="Vírgula 2 2" xfId="12" xr:uid="{00000000-0005-0000-0000-00000E000000}"/>
    <cellStyle name="Vírgula 3" xfId="11" xr:uid="{00000000-0005-0000-0000-00000F000000}"/>
  </cellStyles>
  <dxfs count="0"/>
  <tableStyles count="0" defaultTableStyle="TableStyleMedium2" defaultPivotStyle="PivotStyleLight16"/>
  <colors>
    <mruColors>
      <color rgb="FFCB9B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114300</xdr:rowOff>
        </xdr:from>
        <xdr:to>
          <xdr:col>3</xdr:col>
          <xdr:colOff>0</xdr:colOff>
          <xdr:row>10</xdr:row>
          <xdr:rowOff>219075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36</xdr:row>
          <xdr:rowOff>0</xdr:rowOff>
        </xdr:from>
        <xdr:to>
          <xdr:col>2</xdr:col>
          <xdr:colOff>657225</xdr:colOff>
          <xdr:row>36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114300</xdr:rowOff>
        </xdr:from>
        <xdr:to>
          <xdr:col>3</xdr:col>
          <xdr:colOff>0</xdr:colOff>
          <xdr:row>10</xdr:row>
          <xdr:rowOff>219075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36</xdr:row>
          <xdr:rowOff>0</xdr:rowOff>
        </xdr:from>
        <xdr:to>
          <xdr:col>2</xdr:col>
          <xdr:colOff>657225</xdr:colOff>
          <xdr:row>36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114300</xdr:rowOff>
        </xdr:from>
        <xdr:to>
          <xdr:col>3</xdr:col>
          <xdr:colOff>0</xdr:colOff>
          <xdr:row>10</xdr:row>
          <xdr:rowOff>219075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36</xdr:row>
          <xdr:rowOff>0</xdr:rowOff>
        </xdr:from>
        <xdr:to>
          <xdr:col>2</xdr:col>
          <xdr:colOff>657225</xdr:colOff>
          <xdr:row>36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IT&#201;RIA/DEF/ESTAT&#205;STICAS/D&#237;vida%20externa/D&#237;vida%20Externa%20P&#250;blica%202025/D&#237;vida%20Externa%20P&#250;blica_Reembolso_Stock_201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Maio2025.xls" TargetMode="External"/><Relationship Id="rId1" Type="http://schemas.openxmlformats.org/officeDocument/2006/relationships/externalLinkPath" Target="FMOV%202025/FMOV_Maio202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Junho.xls" TargetMode="External"/><Relationship Id="rId1" Type="http://schemas.openxmlformats.org/officeDocument/2006/relationships/externalLinkPath" Target="FMOV%202025/FMOV_Junh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Janeiro2025.xls" TargetMode="External"/><Relationship Id="rId1" Type="http://schemas.openxmlformats.org/officeDocument/2006/relationships/externalLinkPath" Target="FMOV%202025/FMOV_Janeiro2025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Mar&#231;o2025.xls" TargetMode="External"/><Relationship Id="rId1" Type="http://schemas.openxmlformats.org/officeDocument/2006/relationships/externalLinkPath" Target="FMOV%202025/FMOV_Mar&#231;o202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Abril2025.xls" TargetMode="External"/><Relationship Id="rId1" Type="http://schemas.openxmlformats.org/officeDocument/2006/relationships/externalLinkPath" Target="FMOV%202025/FMOV_Abril2025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_Dissemina&#231;&#227;o\FMOV%202025\FMOV-JULHO.xls" TargetMode="External"/><Relationship Id="rId1" Type="http://schemas.openxmlformats.org/officeDocument/2006/relationships/externalLinkPath" Target="FMOV%202025/FMOV-JULHO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D&#237;vida%20externa\D&#237;vida%20Externa%20P&#250;blica%202025\FMOV%202025\FMOV_Fevereiro2025.xls" TargetMode="External"/><Relationship Id="rId1" Type="http://schemas.openxmlformats.org/officeDocument/2006/relationships/externalLinkPath" Target="FMOV%202025/FMOV_Fevereiro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ização"/>
      <sheetName val="Amortização_Mensal"/>
      <sheetName val="Amortização_Trimestral"/>
      <sheetName val="Amortização M USD_anual"/>
      <sheetName val="Desembolso_Trimestral"/>
      <sheetName val="Saldo_Trimestral"/>
      <sheetName val="CHECK"/>
    </sheetNames>
    <sheetDataSet>
      <sheetData sheetId="0"/>
      <sheetData sheetId="1">
        <row r="17">
          <cell r="IB17">
            <v>8.5328999999999993E-4</v>
          </cell>
          <cell r="IC17">
            <v>1.0546E-4</v>
          </cell>
          <cell r="ID17">
            <v>0</v>
          </cell>
          <cell r="IE17">
            <v>0</v>
          </cell>
          <cell r="IF17">
            <v>0.10593705499593183</v>
          </cell>
          <cell r="IG17">
            <v>6.3072732447204405E-2</v>
          </cell>
          <cell r="IH17">
            <v>0</v>
          </cell>
          <cell r="II17">
            <v>0</v>
          </cell>
        </row>
        <row r="18"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9.7080089999999994E-2</v>
          </cell>
          <cell r="IG18">
            <v>2.7691779999999999E-2</v>
          </cell>
          <cell r="IH18">
            <v>0</v>
          </cell>
          <cell r="II18">
            <v>0</v>
          </cell>
        </row>
        <row r="19">
          <cell r="IB19">
            <v>0</v>
          </cell>
          <cell r="IC19">
            <v>7.0046133631585647E-3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</row>
        <row r="20">
          <cell r="IB20">
            <v>0</v>
          </cell>
          <cell r="IC20">
            <v>0</v>
          </cell>
          <cell r="ID20">
            <v>1.9761360000000002E-2</v>
          </cell>
          <cell r="IE20">
            <v>4.0257600000000006E-3</v>
          </cell>
          <cell r="IF20">
            <v>0.36336373</v>
          </cell>
          <cell r="IG20">
            <v>0.12859471</v>
          </cell>
          <cell r="IH20">
            <v>6.2320250000000001E-2</v>
          </cell>
          <cell r="II20">
            <v>2.001648E-2</v>
          </cell>
        </row>
        <row r="21"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0.17465067000000001</v>
          </cell>
          <cell r="IG21">
            <v>5.0211893544340233E-2</v>
          </cell>
          <cell r="IH21">
            <v>0</v>
          </cell>
          <cell r="II21">
            <v>0</v>
          </cell>
        </row>
        <row r="22"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0.33280865038974428</v>
          </cell>
          <cell r="IG22">
            <v>0</v>
          </cell>
          <cell r="IH22">
            <v>8.3153978809448179E-2</v>
          </cell>
          <cell r="II22">
            <v>1.134595479689144E-4</v>
          </cell>
        </row>
        <row r="23"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</row>
        <row r="24"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</row>
        <row r="25">
          <cell r="IB25">
            <v>1.73760036125526</v>
          </cell>
          <cell r="IC25">
            <v>0.62502318213626828</v>
          </cell>
          <cell r="ID25">
            <v>0</v>
          </cell>
          <cell r="IE25">
            <v>1.184450653622867E-2</v>
          </cell>
          <cell r="IF25">
            <v>0.30759835122381363</v>
          </cell>
          <cell r="IG25">
            <v>1.3050382182565838E-2</v>
          </cell>
          <cell r="IH25">
            <v>2.094142064249906</v>
          </cell>
          <cell r="II25">
            <v>0</v>
          </cell>
        </row>
        <row r="26"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/>
          <cell r="II26"/>
        </row>
        <row r="27"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</row>
        <row r="28"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</row>
        <row r="29">
          <cell r="IB29">
            <v>1.73845365125526</v>
          </cell>
          <cell r="IC29">
            <v>0.63213325549942689</v>
          </cell>
          <cell r="ID29">
            <v>1.9761360000000002E-2</v>
          </cell>
          <cell r="IE29">
            <v>1.587026653622867E-2</v>
          </cell>
          <cell r="IF29">
            <v>1.3814385466094898</v>
          </cell>
          <cell r="IG29">
            <v>0.28262149817411047</v>
          </cell>
          <cell r="IH29">
            <v>2.2396162930593544</v>
          </cell>
          <cell r="II29">
            <v>2.0129939547968913E-2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ões"/>
      <sheetName val="Câmbio"/>
    </sheetNames>
    <sheetDataSet>
      <sheetData sheetId="0"/>
      <sheetData sheetId="1"/>
      <sheetData sheetId="2">
        <row r="3">
          <cell r="M3">
            <v>346978.08</v>
          </cell>
          <cell r="N3">
            <v>117793.34</v>
          </cell>
        </row>
        <row r="4">
          <cell r="M4">
            <v>174320.05</v>
          </cell>
          <cell r="N4">
            <v>21566.49</v>
          </cell>
        </row>
        <row r="5">
          <cell r="M5">
            <v>159031.88009517133</v>
          </cell>
        </row>
        <row r="8">
          <cell r="N8">
            <v>7844.4692958082842</v>
          </cell>
        </row>
        <row r="10">
          <cell r="M10">
            <v>119665.8097864178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ão"/>
      <sheetName val="Câmbio"/>
    </sheetNames>
    <sheetDataSet>
      <sheetData sheetId="0"/>
      <sheetData sheetId="1"/>
      <sheetData sheetId="2">
        <row r="3">
          <cell r="M3">
            <v>86401.154090044394</v>
          </cell>
        </row>
        <row r="4">
          <cell r="M4">
            <v>86401.154090044394</v>
          </cell>
        </row>
        <row r="5">
          <cell r="M5">
            <v>173315.10970721138</v>
          </cell>
        </row>
        <row r="6">
          <cell r="M6">
            <v>129268.42012306018</v>
          </cell>
        </row>
        <row r="7">
          <cell r="M7">
            <v>69107.999808914159</v>
          </cell>
        </row>
        <row r="8">
          <cell r="M8">
            <v>80191.232220827165</v>
          </cell>
        </row>
        <row r="9">
          <cell r="M9">
            <v>172140</v>
          </cell>
          <cell r="N9">
            <v>51468.61</v>
          </cell>
        </row>
        <row r="10">
          <cell r="M10">
            <v>251384.07</v>
          </cell>
          <cell r="N10">
            <v>28640.45</v>
          </cell>
        </row>
        <row r="11">
          <cell r="M11">
            <v>79233.039999999994</v>
          </cell>
          <cell r="N11">
            <v>40064.42</v>
          </cell>
        </row>
        <row r="12">
          <cell r="M12">
            <v>0</v>
          </cell>
          <cell r="N12">
            <v>30000</v>
          </cell>
        </row>
        <row r="13">
          <cell r="M13">
            <v>0</v>
          </cell>
          <cell r="N13">
            <v>3432.8949834154755</v>
          </cell>
        </row>
        <row r="16">
          <cell r="M16">
            <v>0</v>
          </cell>
          <cell r="N16">
            <v>4176.7146712141375</v>
          </cell>
        </row>
        <row r="17">
          <cell r="M17">
            <v>1752.9304012143248</v>
          </cell>
          <cell r="N17">
            <v>2.4220902123193975</v>
          </cell>
        </row>
        <row r="18">
          <cell r="M18">
            <v>27720.803993694164</v>
          </cell>
          <cell r="N18">
            <v>1262.3943056418095</v>
          </cell>
        </row>
        <row r="19">
          <cell r="M19">
            <v>0</v>
          </cell>
          <cell r="N19">
            <v>47232.71086708019</v>
          </cell>
        </row>
        <row r="20">
          <cell r="M20">
            <v>79263.643625394106</v>
          </cell>
          <cell r="N20">
            <v>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âmbio"/>
      <sheetName val="Classificação_Geral"/>
      <sheetName val="Classificação_Orçamental"/>
      <sheetName val="Reavaliações"/>
    </sheetNames>
    <sheetDataSet>
      <sheetData sheetId="0"/>
      <sheetData sheetId="1"/>
      <sheetData sheetId="2"/>
      <sheetData sheetId="3">
        <row r="4">
          <cell r="M4">
            <v>82320.69816317095</v>
          </cell>
        </row>
        <row r="5">
          <cell r="N5">
            <v>70907.136108023959</v>
          </cell>
        </row>
        <row r="8">
          <cell r="M8">
            <v>24329.157023545984</v>
          </cell>
          <cell r="N8">
            <v>110.18187764137653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ão"/>
      <sheetName val="Câmbio"/>
    </sheetNames>
    <sheetDataSet>
      <sheetData sheetId="0"/>
      <sheetData sheetId="1"/>
      <sheetData sheetId="2">
        <row r="4">
          <cell r="M4">
            <v>13385.51</v>
          </cell>
          <cell r="N4">
            <v>2606.87</v>
          </cell>
        </row>
        <row r="5">
          <cell r="N5">
            <v>13015.734613705805</v>
          </cell>
        </row>
        <row r="8">
          <cell r="N8">
            <v>12097.610213880402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ões"/>
      <sheetName val="Câmbio"/>
    </sheetNames>
    <sheetDataSet>
      <sheetData sheetId="0"/>
      <sheetData sheetId="1"/>
      <sheetData sheetId="2">
        <row r="3">
          <cell r="M3">
            <v>6264.6</v>
          </cell>
          <cell r="N3">
            <v>1123.2</v>
          </cell>
        </row>
        <row r="4">
          <cell r="M4">
            <v>2478.17</v>
          </cell>
          <cell r="N4">
            <v>1302</v>
          </cell>
        </row>
        <row r="5">
          <cell r="N5">
            <v>3401.5017036328695</v>
          </cell>
        </row>
        <row r="6">
          <cell r="M6">
            <v>86070</v>
          </cell>
          <cell r="N6">
            <v>29695.58</v>
          </cell>
        </row>
        <row r="7">
          <cell r="N7">
            <v>4634.0902683090289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ão"/>
      <sheetName val="Câmbio"/>
    </sheetNames>
    <sheetDataSet>
      <sheetData sheetId="0"/>
      <sheetData sheetId="1"/>
      <sheetData sheetId="2">
        <row r="15">
          <cell r="M15">
            <v>86624.310508796945</v>
          </cell>
        </row>
        <row r="16">
          <cell r="M16">
            <v>86631.138849262963</v>
          </cell>
        </row>
        <row r="17">
          <cell r="M17">
            <v>2788.09</v>
          </cell>
          <cell r="N17">
            <v>335.27</v>
          </cell>
        </row>
        <row r="18">
          <cell r="M18">
            <v>177825.6</v>
          </cell>
          <cell r="N18">
            <v>28588.71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imentos"/>
      <sheetName val="Classificação_Geral"/>
      <sheetName val="Classificação_Orçamental"/>
      <sheetName val="Reavaliações"/>
      <sheetName val="Câmbio"/>
    </sheetNames>
    <sheetDataSet>
      <sheetData sheetId="0"/>
      <sheetData sheetId="1"/>
      <sheetData sheetId="2">
        <row r="15">
          <cell r="M15">
            <v>82743.438935074388</v>
          </cell>
        </row>
        <row r="18">
          <cell r="M18">
            <v>562675.0999659691</v>
          </cell>
          <cell r="N18">
            <v>26615.944359367026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A79"/>
  <sheetViews>
    <sheetView showGridLines="0" tabSelected="1" topLeftCell="A5" zoomScaleNormal="100" zoomScaleSheetLayoutView="93" workbookViewId="0">
      <pane xSplit="3" topLeftCell="AU1" activePane="topRight" state="frozen"/>
      <selection activeCell="A8" sqref="A8"/>
      <selection pane="topRight" activeCell="JA24" sqref="JA24"/>
    </sheetView>
  </sheetViews>
  <sheetFormatPr defaultColWidth="4.7109375" defaultRowHeight="12.75" x14ac:dyDescent="0.2"/>
  <cols>
    <col min="1" max="1" width="1.5703125" style="1" bestFit="1" customWidth="1"/>
    <col min="2" max="2" width="4.7109375" style="1"/>
    <col min="3" max="3" width="19.7109375" style="1" customWidth="1"/>
    <col min="4" max="4" width="9" style="1" customWidth="1"/>
    <col min="5" max="5" width="11.28515625" style="1" customWidth="1"/>
    <col min="6" max="7" width="12.85546875" style="1" customWidth="1"/>
    <col min="8" max="8" width="14.5703125" style="1" customWidth="1"/>
    <col min="9" max="10" width="12.85546875" style="1" customWidth="1"/>
    <col min="11" max="11" width="11.85546875" style="1" customWidth="1"/>
    <col min="12" max="12" width="12.85546875" style="1" customWidth="1"/>
    <col min="13" max="13" width="10.85546875" style="1" customWidth="1"/>
    <col min="14" max="14" width="12.85546875" style="1" customWidth="1"/>
    <col min="15" max="15" width="11.85546875" style="1" customWidth="1"/>
    <col min="16" max="16" width="9" style="1" customWidth="1"/>
    <col min="17" max="17" width="7.28515625" style="1" customWidth="1"/>
    <col min="18" max="18" width="12.85546875" style="1" customWidth="1"/>
    <col min="19" max="19" width="11.85546875" style="1" customWidth="1"/>
    <col min="20" max="20" width="12.85546875" style="1" customWidth="1"/>
    <col min="21" max="22" width="11.85546875" style="1" customWidth="1"/>
    <col min="23" max="23" width="10.85546875" style="1" customWidth="1"/>
    <col min="24" max="24" width="11.85546875" style="1" customWidth="1"/>
    <col min="25" max="26" width="12.85546875" style="1" customWidth="1"/>
    <col min="27" max="27" width="10.85546875" style="1" customWidth="1"/>
    <col min="28" max="28" width="12.85546875" style="1" customWidth="1"/>
    <col min="29" max="29" width="11.85546875" style="1" customWidth="1"/>
    <col min="30" max="31" width="12.85546875" style="1" customWidth="1"/>
    <col min="32" max="32" width="11.85546875" style="1" customWidth="1"/>
    <col min="33" max="35" width="10.140625" style="1" customWidth="1"/>
    <col min="36" max="36" width="12.85546875" style="1" customWidth="1"/>
    <col min="37" max="37" width="11.85546875" style="1" customWidth="1"/>
    <col min="38" max="38" width="12.85546875" style="1" customWidth="1"/>
    <col min="39" max="39" width="11.85546875" style="1" customWidth="1"/>
    <col min="40" max="40" width="12.85546875" style="1" customWidth="1"/>
    <col min="41" max="41" width="11.85546875" style="1" customWidth="1"/>
    <col min="42" max="43" width="10.140625" style="1" customWidth="1"/>
    <col min="44" max="44" width="11.85546875" style="1" customWidth="1"/>
    <col min="45" max="45" width="10.140625" style="1" customWidth="1"/>
    <col min="46" max="46" width="12.85546875" style="1" customWidth="1"/>
    <col min="47" max="49" width="11.85546875" style="1" customWidth="1"/>
    <col min="50" max="50" width="10.7109375" style="1" customWidth="1"/>
    <col min="51" max="52" width="12.85546875" style="1" customWidth="1"/>
    <col min="53" max="54" width="11.85546875" style="1" customWidth="1"/>
    <col min="55" max="56" width="12.85546875" style="1" customWidth="1"/>
    <col min="57" max="57" width="10.85546875" style="1" customWidth="1"/>
    <col min="58" max="58" width="11.85546875" style="1" customWidth="1"/>
    <col min="59" max="59" width="10.85546875" style="1" customWidth="1"/>
    <col min="60" max="61" width="12.85546875" style="1" customWidth="1"/>
    <col min="62" max="62" width="11.85546875" style="1" customWidth="1"/>
    <col min="63" max="63" width="7.28515625" style="1" customWidth="1"/>
    <col min="64" max="76" width="12.85546875" style="1" customWidth="1"/>
    <col min="77" max="77" width="11.85546875" style="1" customWidth="1"/>
    <col min="78" max="130" width="12.85546875" style="1" customWidth="1"/>
    <col min="131" max="131" width="14.5703125" style="1" customWidth="1"/>
    <col min="132" max="132" width="12.85546875" style="1" customWidth="1"/>
    <col min="133" max="133" width="14.5703125" style="1" customWidth="1"/>
    <col min="134" max="134" width="12.85546875" style="1" customWidth="1"/>
    <col min="135" max="135" width="14.5703125" style="1" customWidth="1"/>
    <col min="136" max="136" width="12.85546875" style="1" customWidth="1"/>
    <col min="137" max="137" width="14.5703125" style="1" customWidth="1"/>
    <col min="138" max="138" width="12.85546875" style="1" customWidth="1"/>
    <col min="139" max="139" width="14.5703125" style="1" customWidth="1"/>
    <col min="140" max="140" width="12.85546875" style="1" customWidth="1"/>
    <col min="141" max="141" width="14.5703125" style="1" customWidth="1"/>
    <col min="142" max="142" width="12.85546875" style="1" customWidth="1"/>
    <col min="143" max="143" width="14.5703125" style="1" customWidth="1"/>
    <col min="144" max="144" width="12.85546875" style="1" customWidth="1"/>
    <col min="145" max="145" width="14.5703125" style="1" customWidth="1"/>
    <col min="146" max="146" width="12.85546875" style="1" customWidth="1"/>
    <col min="147" max="147" width="14.5703125" style="1" customWidth="1"/>
    <col min="148" max="148" width="12.85546875" style="1" customWidth="1"/>
    <col min="149" max="149" width="14.5703125" style="1" customWidth="1"/>
    <col min="150" max="150" width="12.85546875" style="1" customWidth="1"/>
    <col min="151" max="151" width="14.5703125" style="1" customWidth="1"/>
    <col min="152" max="152" width="12.85546875" style="1" customWidth="1"/>
    <col min="153" max="153" width="14.5703125" style="1" customWidth="1"/>
    <col min="154" max="156" width="12.85546875" style="1" customWidth="1"/>
    <col min="157" max="157" width="14.5703125" style="1" customWidth="1"/>
    <col min="158" max="158" width="12.85546875" style="1" customWidth="1"/>
    <col min="159" max="159" width="14.5703125" style="1" customWidth="1"/>
    <col min="160" max="160" width="12.85546875" style="1" customWidth="1"/>
    <col min="161" max="161" width="14.5703125" style="1" customWidth="1"/>
    <col min="162" max="162" width="12.85546875" style="1" customWidth="1"/>
    <col min="163" max="163" width="14.5703125" style="1" customWidth="1"/>
    <col min="164" max="164" width="12.85546875" style="1" customWidth="1"/>
    <col min="165" max="165" width="14.5703125" style="1" customWidth="1"/>
    <col min="166" max="166" width="12.85546875" style="1" customWidth="1"/>
    <col min="167" max="167" width="14.5703125" style="1" customWidth="1"/>
    <col min="168" max="168" width="12.85546875" style="1" customWidth="1"/>
    <col min="169" max="169" width="14.5703125" style="1" customWidth="1"/>
    <col min="170" max="170" width="12.85546875" style="1" customWidth="1"/>
    <col min="171" max="171" width="14.5703125" style="1" customWidth="1"/>
    <col min="172" max="172" width="12.85546875" style="1" customWidth="1"/>
    <col min="173" max="173" width="14.5703125" style="1" customWidth="1"/>
    <col min="174" max="174" width="12.85546875" style="1" customWidth="1"/>
    <col min="175" max="175" width="14.5703125" style="1" customWidth="1"/>
    <col min="176" max="176" width="12.85546875" style="1" customWidth="1"/>
    <col min="177" max="177" width="14.5703125" style="1" customWidth="1"/>
    <col min="178" max="178" width="12.85546875" style="1" customWidth="1"/>
    <col min="179" max="179" width="14.5703125" style="1" customWidth="1"/>
    <col min="180" max="182" width="12.85546875" style="1" customWidth="1"/>
    <col min="183" max="185" width="14.5703125" style="1" customWidth="1"/>
    <col min="186" max="189" width="12.85546875" style="1" customWidth="1"/>
    <col min="190" max="190" width="12.42578125" style="1" customWidth="1"/>
    <col min="191" max="191" width="14" style="1" customWidth="1"/>
    <col min="192" max="201" width="13.85546875" style="1" customWidth="1"/>
    <col min="202" max="203" width="14.5703125" style="1" customWidth="1"/>
    <col min="204" max="207" width="13.85546875" style="1" customWidth="1"/>
    <col min="208" max="209" width="14.5703125" style="1" customWidth="1"/>
    <col min="210" max="213" width="13.85546875" style="1" customWidth="1"/>
    <col min="214" max="215" width="14.5703125" style="1" customWidth="1"/>
    <col min="216" max="219" width="13.85546875" style="1" customWidth="1"/>
    <col min="220" max="221" width="14.5703125" style="1" customWidth="1"/>
    <col min="222" max="225" width="13.85546875" style="1" customWidth="1"/>
    <col min="226" max="227" width="14.5703125" style="1" customWidth="1"/>
    <col min="228" max="231" width="13.85546875" style="1" customWidth="1"/>
    <col min="232" max="233" width="14.5703125" style="1" bestFit="1" customWidth="1"/>
    <col min="234" max="237" width="13.85546875" style="1" customWidth="1"/>
    <col min="238" max="239" width="14.5703125" style="1" bestFit="1" customWidth="1"/>
    <col min="240" max="241" width="13.85546875" style="1" customWidth="1"/>
    <col min="242" max="242" width="14.5703125" style="1" bestFit="1" customWidth="1"/>
    <col min="243" max="243" width="13.85546875" style="1" customWidth="1"/>
    <col min="244" max="244" width="14.5703125" style="1" bestFit="1" customWidth="1"/>
    <col min="245" max="245" width="13.85546875" style="1" customWidth="1"/>
    <col min="246" max="246" width="14.5703125" style="1" bestFit="1" customWidth="1"/>
    <col min="247" max="247" width="13.85546875" style="1" customWidth="1"/>
    <col min="248" max="248" width="14.5703125" style="1" bestFit="1" customWidth="1"/>
    <col min="249" max="249" width="13.85546875" style="1" customWidth="1"/>
    <col min="250" max="250" width="14.5703125" style="1" bestFit="1" customWidth="1"/>
    <col min="251" max="251" width="13.85546875" style="1" customWidth="1"/>
    <col min="252" max="252" width="14.5703125" style="1" bestFit="1" customWidth="1"/>
    <col min="253" max="253" width="13.85546875" style="1" customWidth="1"/>
    <col min="254" max="254" width="14.5703125" style="1" bestFit="1" customWidth="1"/>
    <col min="255" max="255" width="13.85546875" style="1" customWidth="1"/>
    <col min="256" max="256" width="14.5703125" style="1" bestFit="1" customWidth="1"/>
    <col min="257" max="257" width="13.85546875" style="1" customWidth="1"/>
    <col min="258" max="258" width="14.5703125" style="1" bestFit="1" customWidth="1"/>
    <col min="259" max="259" width="13.85546875" style="1" customWidth="1"/>
    <col min="260" max="16384" width="4.7109375" style="1"/>
  </cols>
  <sheetData>
    <row r="1" spans="3:259" ht="12.75" hidden="1" customHeight="1" x14ac:dyDescent="0.2"/>
    <row r="2" spans="3:259" ht="12.75" hidden="1" customHeight="1" x14ac:dyDescent="0.2"/>
    <row r="3" spans="3:259" ht="12.75" hidden="1" customHeight="1" x14ac:dyDescent="0.2"/>
    <row r="4" spans="3:259" ht="12.75" hidden="1" customHeight="1" x14ac:dyDescent="0.2"/>
    <row r="8" spans="3:259" ht="9" customHeight="1" thickBot="1" x14ac:dyDescent="0.25"/>
    <row r="9" spans="3:259" ht="25.5" customHeight="1" x14ac:dyDescent="0.2"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2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4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4"/>
    </row>
    <row r="10" spans="3:259" ht="21" customHeight="1" x14ac:dyDescent="0.2">
      <c r="C10" s="55" t="s">
        <v>20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8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6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6"/>
    </row>
    <row r="11" spans="3:259" ht="21" customHeight="1" thickBot="1" x14ac:dyDescent="0.25">
      <c r="C11" s="2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8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6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6"/>
    </row>
    <row r="12" spans="3:259" ht="19.5" hidden="1" customHeight="1" thickBot="1" x14ac:dyDescent="0.25">
      <c r="C12" s="8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5"/>
      <c r="S12" s="6"/>
      <c r="T12" s="5"/>
      <c r="U12" s="6"/>
      <c r="V12" s="5"/>
      <c r="W12" s="7"/>
      <c r="X12" s="5"/>
      <c r="Y12" s="6"/>
      <c r="Z12" s="5"/>
      <c r="AA12" s="6"/>
      <c r="AB12" s="5"/>
      <c r="AC12" s="6"/>
      <c r="AD12" s="5"/>
      <c r="AE12" s="6"/>
      <c r="AF12" s="5"/>
      <c r="AG12" s="5"/>
      <c r="AH12" s="5"/>
      <c r="AI12" s="6"/>
      <c r="AJ12" s="5"/>
      <c r="AK12" s="6"/>
      <c r="AL12" s="5"/>
      <c r="AM12" s="6"/>
      <c r="AN12" s="5"/>
      <c r="AO12" s="6"/>
      <c r="AP12" s="5"/>
      <c r="AQ12" s="6"/>
      <c r="AR12" s="5"/>
      <c r="AS12" s="6"/>
      <c r="AT12" s="5"/>
      <c r="AU12" s="6"/>
      <c r="AV12" s="5"/>
      <c r="AW12" s="6"/>
      <c r="AX12" s="5"/>
      <c r="AY12" s="6"/>
      <c r="BN12" s="5"/>
      <c r="BO12" s="5"/>
      <c r="BP12" s="5"/>
      <c r="BQ12" s="5"/>
      <c r="BR12" s="5"/>
      <c r="BS12" s="6"/>
      <c r="BT12" s="5"/>
      <c r="BU12" s="6"/>
      <c r="BV12" s="5"/>
      <c r="BW12" s="6"/>
      <c r="CB12" s="5"/>
      <c r="CC12" s="6"/>
      <c r="CD12" s="5"/>
      <c r="CE12" s="5"/>
      <c r="CF12" s="5"/>
      <c r="CG12" s="6"/>
      <c r="CH12" s="5"/>
      <c r="CI12" s="6"/>
      <c r="CJ12" s="5"/>
      <c r="CK12" s="6"/>
      <c r="CL12" s="5"/>
      <c r="CM12" s="6"/>
      <c r="CN12" s="5"/>
      <c r="CO12" s="6"/>
      <c r="CP12" s="5"/>
      <c r="CQ12" s="6"/>
      <c r="CR12" s="5"/>
      <c r="CS12" s="6"/>
      <c r="CT12" s="5"/>
      <c r="CU12" s="6"/>
      <c r="CV12" s="5"/>
      <c r="CW12" s="6"/>
      <c r="CX12" s="5"/>
      <c r="CY12" s="6"/>
      <c r="CZ12" s="5"/>
      <c r="DA12" s="6"/>
      <c r="DB12" s="5"/>
      <c r="DC12" s="6"/>
      <c r="DD12" s="5"/>
      <c r="DE12" s="6"/>
      <c r="DF12" s="5"/>
      <c r="DG12" s="6"/>
      <c r="DH12" s="8"/>
      <c r="DI12" s="6"/>
      <c r="DJ12" s="8"/>
      <c r="DK12" s="6"/>
      <c r="DL12" s="8"/>
      <c r="DM12" s="6"/>
      <c r="DN12" s="5"/>
      <c r="DO12" s="5"/>
      <c r="DP12" s="5"/>
      <c r="DQ12" s="6"/>
      <c r="DR12" s="5"/>
      <c r="DS12" s="6"/>
      <c r="DT12" s="5"/>
      <c r="DU12" s="6"/>
      <c r="DV12" s="5"/>
      <c r="DW12" s="5"/>
      <c r="DX12" s="5"/>
      <c r="DY12" s="5"/>
      <c r="DZ12" s="5"/>
      <c r="EA12" s="6"/>
      <c r="EB12" s="5"/>
      <c r="EC12" s="6"/>
      <c r="ED12" s="5"/>
      <c r="EE12" s="6"/>
      <c r="EF12" s="5"/>
      <c r="EG12" s="6"/>
      <c r="EH12" s="5"/>
      <c r="EI12" s="6"/>
      <c r="EJ12" s="5"/>
      <c r="EK12" s="6"/>
      <c r="EL12" s="5"/>
      <c r="EM12" s="6"/>
      <c r="EN12" s="5"/>
      <c r="EO12" s="6"/>
      <c r="EP12" s="5"/>
      <c r="EQ12" s="6"/>
      <c r="ER12" s="5"/>
      <c r="ES12" s="6"/>
      <c r="ET12" s="5"/>
      <c r="EU12" s="6"/>
      <c r="EV12" s="5"/>
      <c r="EW12" s="6"/>
      <c r="EX12" s="8"/>
      <c r="EY12" s="5"/>
      <c r="EZ12" s="5"/>
      <c r="FA12" s="6"/>
      <c r="FB12" s="5"/>
      <c r="FC12" s="6"/>
      <c r="FD12" s="5"/>
      <c r="FE12" s="6"/>
      <c r="FF12" s="5"/>
      <c r="FG12" s="6"/>
      <c r="FH12" s="5"/>
      <c r="FI12" s="6"/>
      <c r="FJ12" s="5"/>
      <c r="FK12" s="6"/>
      <c r="FL12" s="5"/>
      <c r="FM12" s="6"/>
      <c r="FN12" s="5"/>
      <c r="FO12" s="6"/>
      <c r="FP12" s="5"/>
      <c r="FQ12" s="6"/>
      <c r="FR12" s="5"/>
      <c r="FS12" s="6"/>
      <c r="FT12" s="5"/>
      <c r="FU12" s="6"/>
      <c r="FV12" s="5"/>
      <c r="FW12" s="6"/>
      <c r="FX12" s="8"/>
      <c r="FY12" s="5"/>
      <c r="FZ12" s="5"/>
      <c r="GA12" s="6"/>
      <c r="GB12" s="5"/>
      <c r="GC12" s="6"/>
      <c r="GD12" s="8"/>
      <c r="GE12" s="5"/>
      <c r="GF12" s="8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6"/>
      <c r="GV12" s="5"/>
      <c r="GW12" s="5"/>
      <c r="GX12" s="5"/>
      <c r="GY12" s="5"/>
      <c r="GZ12" s="5"/>
      <c r="HA12" s="6"/>
      <c r="HB12" s="5"/>
      <c r="HC12" s="5"/>
      <c r="HD12" s="5"/>
      <c r="HE12" s="5"/>
      <c r="HF12" s="5"/>
      <c r="HG12" s="6"/>
      <c r="HH12" s="5"/>
      <c r="HI12" s="5"/>
      <c r="HJ12" s="5"/>
      <c r="HK12" s="5"/>
      <c r="HL12" s="5"/>
      <c r="HM12" s="5"/>
      <c r="HN12" s="8"/>
      <c r="HO12" s="5"/>
      <c r="HP12" s="5"/>
      <c r="HQ12" s="5"/>
      <c r="HR12" s="5"/>
      <c r="HS12" s="6"/>
      <c r="HT12" s="5"/>
      <c r="HU12" s="5"/>
      <c r="HV12" s="5"/>
      <c r="HW12" s="5"/>
      <c r="HX12" s="5"/>
      <c r="HY12" s="6"/>
      <c r="HZ12" s="5"/>
      <c r="IA12" s="5"/>
      <c r="IB12" s="5"/>
      <c r="IC12" s="5"/>
      <c r="ID12" s="5"/>
      <c r="IE12" s="6"/>
      <c r="IF12" s="5"/>
      <c r="IG12" s="5"/>
      <c r="IH12" s="5"/>
      <c r="II12" s="6"/>
      <c r="IJ12" s="5"/>
      <c r="IK12" s="6"/>
      <c r="IL12" s="5"/>
      <c r="IM12" s="6"/>
      <c r="IN12" s="5"/>
      <c r="IO12" s="6"/>
      <c r="IP12" s="5"/>
      <c r="IQ12" s="6"/>
      <c r="IR12" s="5"/>
      <c r="IS12" s="6"/>
      <c r="IT12" s="5"/>
      <c r="IU12" s="6"/>
      <c r="IV12" s="5"/>
      <c r="IW12" s="6"/>
      <c r="IX12" s="5"/>
      <c r="IY12" s="6"/>
    </row>
    <row r="13" spans="3:259" ht="19.5" customHeight="1" x14ac:dyDescent="0.2">
      <c r="C13" s="129" t="s">
        <v>11</v>
      </c>
      <c r="D13" s="127">
        <v>42005</v>
      </c>
      <c r="E13" s="128"/>
      <c r="F13" s="119">
        <v>42036</v>
      </c>
      <c r="G13" s="128"/>
      <c r="H13" s="119">
        <v>42064</v>
      </c>
      <c r="I13" s="120"/>
      <c r="J13" s="110">
        <v>42095</v>
      </c>
      <c r="K13" s="111"/>
      <c r="L13" s="110">
        <v>42125</v>
      </c>
      <c r="M13" s="111"/>
      <c r="N13" s="110">
        <v>42156</v>
      </c>
      <c r="O13" s="121"/>
      <c r="P13" s="110">
        <v>42186</v>
      </c>
      <c r="Q13" s="111"/>
      <c r="R13" s="110">
        <v>42217</v>
      </c>
      <c r="S13" s="111"/>
      <c r="T13" s="110">
        <v>42248</v>
      </c>
      <c r="U13" s="121"/>
      <c r="V13" s="110">
        <v>42278</v>
      </c>
      <c r="W13" s="111"/>
      <c r="X13" s="110">
        <v>42309</v>
      </c>
      <c r="Y13" s="111"/>
      <c r="Z13" s="110">
        <v>42339</v>
      </c>
      <c r="AA13" s="121"/>
      <c r="AB13" s="110">
        <v>42384</v>
      </c>
      <c r="AC13" s="111"/>
      <c r="AD13" s="110">
        <v>42415</v>
      </c>
      <c r="AE13" s="111"/>
      <c r="AF13" s="110">
        <v>42444</v>
      </c>
      <c r="AG13" s="121"/>
      <c r="AH13" s="110">
        <v>42475</v>
      </c>
      <c r="AI13" s="111"/>
      <c r="AJ13" s="110">
        <v>42521</v>
      </c>
      <c r="AK13" s="111"/>
      <c r="AL13" s="110">
        <v>42551</v>
      </c>
      <c r="AM13" s="111"/>
      <c r="AN13" s="110">
        <v>42566</v>
      </c>
      <c r="AO13" s="111"/>
      <c r="AP13" s="110">
        <v>42613</v>
      </c>
      <c r="AQ13" s="111"/>
      <c r="AR13" s="110">
        <v>42643</v>
      </c>
      <c r="AS13" s="111"/>
      <c r="AT13" s="110">
        <v>42673</v>
      </c>
      <c r="AU13" s="111"/>
      <c r="AV13" s="110">
        <v>42704</v>
      </c>
      <c r="AW13" s="111"/>
      <c r="AX13" s="110">
        <v>42734</v>
      </c>
      <c r="AY13" s="111"/>
      <c r="AZ13" s="110">
        <v>42750</v>
      </c>
      <c r="BA13" s="111"/>
      <c r="BB13" s="110">
        <v>42781</v>
      </c>
      <c r="BC13" s="111"/>
      <c r="BD13" s="110">
        <v>42809</v>
      </c>
      <c r="BE13" s="111"/>
      <c r="BF13" s="110">
        <v>42840</v>
      </c>
      <c r="BG13" s="111"/>
      <c r="BH13" s="110">
        <v>42870</v>
      </c>
      <c r="BI13" s="111"/>
      <c r="BJ13" s="110">
        <v>42901</v>
      </c>
      <c r="BK13" s="111"/>
      <c r="BL13" s="114">
        <v>42931</v>
      </c>
      <c r="BM13" s="114"/>
      <c r="BN13" s="114">
        <v>42962</v>
      </c>
      <c r="BO13" s="114"/>
      <c r="BP13" s="114">
        <v>42993</v>
      </c>
      <c r="BQ13" s="114"/>
      <c r="BR13" s="114">
        <v>43023</v>
      </c>
      <c r="BS13" s="114"/>
      <c r="BT13" s="114">
        <v>43054</v>
      </c>
      <c r="BU13" s="114"/>
      <c r="BV13" s="114">
        <v>43084</v>
      </c>
      <c r="BW13" s="114"/>
      <c r="BX13" s="110">
        <v>43115</v>
      </c>
      <c r="BY13" s="111"/>
      <c r="BZ13" s="110">
        <v>43146</v>
      </c>
      <c r="CA13" s="111"/>
      <c r="CB13" s="111">
        <v>43174</v>
      </c>
      <c r="CC13" s="114"/>
      <c r="CD13" s="114">
        <v>43205</v>
      </c>
      <c r="CE13" s="110"/>
      <c r="CF13" s="114">
        <v>43235</v>
      </c>
      <c r="CG13" s="114"/>
      <c r="CH13" s="111">
        <v>43266</v>
      </c>
      <c r="CI13" s="114"/>
      <c r="CJ13" s="114">
        <v>43296</v>
      </c>
      <c r="CK13" s="114"/>
      <c r="CL13" s="114">
        <v>43327</v>
      </c>
      <c r="CM13" s="114"/>
      <c r="CN13" s="114">
        <v>43358</v>
      </c>
      <c r="CO13" s="114"/>
      <c r="CP13" s="114">
        <v>43388</v>
      </c>
      <c r="CQ13" s="114"/>
      <c r="CR13" s="114">
        <v>43419</v>
      </c>
      <c r="CS13" s="114"/>
      <c r="CT13" s="114">
        <v>43449</v>
      </c>
      <c r="CU13" s="114"/>
      <c r="CV13" s="111">
        <v>43480</v>
      </c>
      <c r="CW13" s="114"/>
      <c r="CX13" s="114">
        <v>43511</v>
      </c>
      <c r="CY13" s="114"/>
      <c r="CZ13" s="114">
        <v>43539</v>
      </c>
      <c r="DA13" s="114"/>
      <c r="DB13" s="114">
        <v>43570</v>
      </c>
      <c r="DC13" s="114"/>
      <c r="DD13" s="114">
        <v>43600</v>
      </c>
      <c r="DE13" s="114"/>
      <c r="DF13" s="114">
        <v>43631</v>
      </c>
      <c r="DG13" s="114"/>
      <c r="DH13" s="114">
        <v>43661</v>
      </c>
      <c r="DI13" s="114"/>
      <c r="DJ13" s="114">
        <v>43692</v>
      </c>
      <c r="DK13" s="114"/>
      <c r="DL13" s="114">
        <v>43723</v>
      </c>
      <c r="DM13" s="114"/>
      <c r="DN13" s="114">
        <v>43753</v>
      </c>
      <c r="DO13" s="110"/>
      <c r="DP13" s="114">
        <v>43784</v>
      </c>
      <c r="DQ13" s="114"/>
      <c r="DR13" s="114">
        <v>43814</v>
      </c>
      <c r="DS13" s="114"/>
      <c r="DT13" s="114">
        <v>43845</v>
      </c>
      <c r="DU13" s="114"/>
      <c r="DV13" s="114">
        <v>43876</v>
      </c>
      <c r="DW13" s="110"/>
      <c r="DX13" s="114">
        <v>43905</v>
      </c>
      <c r="DY13" s="110"/>
      <c r="DZ13" s="114">
        <v>43936</v>
      </c>
      <c r="EA13" s="114"/>
      <c r="EB13" s="114">
        <v>43966</v>
      </c>
      <c r="EC13" s="114"/>
      <c r="ED13" s="114">
        <v>43997</v>
      </c>
      <c r="EE13" s="114"/>
      <c r="EF13" s="114">
        <v>44027</v>
      </c>
      <c r="EG13" s="114"/>
      <c r="EH13" s="114">
        <v>44058</v>
      </c>
      <c r="EI13" s="114"/>
      <c r="EJ13" s="114">
        <v>44089</v>
      </c>
      <c r="EK13" s="114"/>
      <c r="EL13" s="114">
        <v>44119</v>
      </c>
      <c r="EM13" s="114"/>
      <c r="EN13" s="114">
        <v>44150</v>
      </c>
      <c r="EO13" s="114"/>
      <c r="EP13" s="114">
        <v>44180</v>
      </c>
      <c r="EQ13" s="114"/>
      <c r="ER13" s="114">
        <v>44211</v>
      </c>
      <c r="ES13" s="114"/>
      <c r="ET13" s="114">
        <v>44242</v>
      </c>
      <c r="EU13" s="114"/>
      <c r="EV13" s="114">
        <v>44270</v>
      </c>
      <c r="EW13" s="114"/>
      <c r="EX13" s="114" t="s">
        <v>54</v>
      </c>
      <c r="EY13" s="110"/>
      <c r="EZ13" s="114">
        <v>44301</v>
      </c>
      <c r="FA13" s="114"/>
      <c r="FB13" s="114">
        <v>44331</v>
      </c>
      <c r="FC13" s="114"/>
      <c r="FD13" s="114">
        <v>44362</v>
      </c>
      <c r="FE13" s="114"/>
      <c r="FF13" s="114">
        <v>44392</v>
      </c>
      <c r="FG13" s="114"/>
      <c r="FH13" s="114">
        <v>44423</v>
      </c>
      <c r="FI13" s="114"/>
      <c r="FJ13" s="114">
        <v>44454</v>
      </c>
      <c r="FK13" s="114"/>
      <c r="FL13" s="110">
        <v>44484</v>
      </c>
      <c r="FM13" s="111"/>
      <c r="FN13" s="114">
        <v>44515</v>
      </c>
      <c r="FO13" s="114"/>
      <c r="FP13" s="110">
        <v>44545</v>
      </c>
      <c r="FQ13" s="111"/>
      <c r="FR13" s="114">
        <v>44576</v>
      </c>
      <c r="FS13" s="114"/>
      <c r="FT13" s="114">
        <v>44607</v>
      </c>
      <c r="FU13" s="114"/>
      <c r="FV13" s="114">
        <v>44635</v>
      </c>
      <c r="FW13" s="114"/>
      <c r="FX13" s="114">
        <v>44666</v>
      </c>
      <c r="FY13" s="110"/>
      <c r="FZ13" s="114">
        <v>44696</v>
      </c>
      <c r="GA13" s="110"/>
      <c r="GB13" s="114">
        <v>44727</v>
      </c>
      <c r="GC13" s="110"/>
      <c r="GD13" s="114">
        <v>44757</v>
      </c>
      <c r="GE13" s="110"/>
      <c r="GF13" s="114">
        <v>44774</v>
      </c>
      <c r="GG13" s="110"/>
      <c r="GH13" s="114">
        <v>44805</v>
      </c>
      <c r="GI13" s="110"/>
      <c r="GJ13" s="114">
        <v>44835</v>
      </c>
      <c r="GK13" s="110"/>
      <c r="GL13" s="114">
        <v>44866</v>
      </c>
      <c r="GM13" s="110"/>
      <c r="GN13" s="114">
        <v>44896</v>
      </c>
      <c r="GO13" s="110"/>
      <c r="GP13" s="114">
        <v>44927</v>
      </c>
      <c r="GQ13" s="110"/>
      <c r="GR13" s="114">
        <v>44958</v>
      </c>
      <c r="GS13" s="110"/>
      <c r="GT13" s="114">
        <v>44986</v>
      </c>
      <c r="GU13" s="114"/>
      <c r="GV13" s="114">
        <v>45017</v>
      </c>
      <c r="GW13" s="110"/>
      <c r="GX13" s="114">
        <v>45047</v>
      </c>
      <c r="GY13" s="110"/>
      <c r="GZ13" s="114">
        <v>45078</v>
      </c>
      <c r="HA13" s="114"/>
      <c r="HB13" s="114">
        <v>45108</v>
      </c>
      <c r="HC13" s="110"/>
      <c r="HD13" s="114">
        <v>45139</v>
      </c>
      <c r="HE13" s="110"/>
      <c r="HF13" s="114">
        <v>45170</v>
      </c>
      <c r="HG13" s="114"/>
      <c r="HH13" s="114">
        <v>45200</v>
      </c>
      <c r="HI13" s="110"/>
      <c r="HJ13" s="114">
        <v>45231</v>
      </c>
      <c r="HK13" s="110"/>
      <c r="HL13" s="114">
        <v>45261</v>
      </c>
      <c r="HM13" s="110"/>
      <c r="HN13" s="114">
        <v>45292</v>
      </c>
      <c r="HO13" s="110"/>
      <c r="HP13" s="114">
        <v>45323</v>
      </c>
      <c r="HQ13" s="110"/>
      <c r="HR13" s="114">
        <v>45352</v>
      </c>
      <c r="HS13" s="114"/>
      <c r="HT13" s="114">
        <v>45383</v>
      </c>
      <c r="HU13" s="110"/>
      <c r="HV13" s="114">
        <v>45413</v>
      </c>
      <c r="HW13" s="110"/>
      <c r="HX13" s="114">
        <v>45444</v>
      </c>
      <c r="HY13" s="114"/>
      <c r="HZ13" s="114">
        <v>45474</v>
      </c>
      <c r="IA13" s="110"/>
      <c r="IB13" s="114">
        <v>45505</v>
      </c>
      <c r="IC13" s="110"/>
      <c r="ID13" s="114">
        <v>45536</v>
      </c>
      <c r="IE13" s="114"/>
      <c r="IF13" s="114">
        <v>45566</v>
      </c>
      <c r="IG13" s="110"/>
      <c r="IH13" s="114">
        <v>45597</v>
      </c>
      <c r="II13" s="114"/>
      <c r="IJ13" s="114">
        <v>45627</v>
      </c>
      <c r="IK13" s="114"/>
      <c r="IL13" s="114">
        <v>45658</v>
      </c>
      <c r="IM13" s="114"/>
      <c r="IN13" s="114">
        <v>45689</v>
      </c>
      <c r="IO13" s="114"/>
      <c r="IP13" s="114">
        <v>45717</v>
      </c>
      <c r="IQ13" s="114"/>
      <c r="IR13" s="114">
        <v>45748</v>
      </c>
      <c r="IS13" s="114"/>
      <c r="IT13" s="114">
        <v>45778</v>
      </c>
      <c r="IU13" s="114"/>
      <c r="IV13" s="114">
        <v>45809</v>
      </c>
      <c r="IW13" s="114"/>
      <c r="IX13" s="110">
        <v>45839</v>
      </c>
      <c r="IY13" s="111"/>
    </row>
    <row r="14" spans="3:259" ht="13.5" customHeight="1" thickBot="1" x14ac:dyDescent="0.25">
      <c r="C14" s="130"/>
      <c r="D14" s="86"/>
      <c r="E14" s="28"/>
      <c r="F14" s="27"/>
      <c r="G14" s="28"/>
      <c r="H14" s="27"/>
      <c r="I14" s="29"/>
      <c r="J14" s="27"/>
      <c r="K14" s="28"/>
      <c r="L14" s="27"/>
      <c r="M14" s="28"/>
      <c r="N14" s="27"/>
      <c r="O14" s="29"/>
      <c r="P14" s="27"/>
      <c r="Q14" s="28"/>
      <c r="R14" s="27"/>
      <c r="S14" s="28"/>
      <c r="T14" s="27"/>
      <c r="U14" s="29"/>
      <c r="V14" s="27"/>
      <c r="W14" s="28"/>
      <c r="X14" s="27"/>
      <c r="Y14" s="28"/>
      <c r="Z14" s="27"/>
      <c r="AA14" s="29"/>
      <c r="AB14" s="27"/>
      <c r="AC14" s="28"/>
      <c r="AD14" s="27"/>
      <c r="AE14" s="28"/>
      <c r="AF14" s="27"/>
      <c r="AG14" s="29"/>
      <c r="AH14" s="27"/>
      <c r="AI14" s="28"/>
      <c r="AJ14" s="27"/>
      <c r="AK14" s="28"/>
      <c r="AL14" s="27"/>
      <c r="AM14" s="28"/>
      <c r="AN14" s="27"/>
      <c r="AO14" s="28"/>
      <c r="AP14" s="27"/>
      <c r="AQ14" s="28"/>
      <c r="AR14" s="29"/>
      <c r="AS14" s="28"/>
      <c r="AT14" s="27"/>
      <c r="AU14" s="28"/>
      <c r="AV14" s="27"/>
      <c r="AW14" s="28"/>
      <c r="AX14" s="29"/>
      <c r="AY14" s="28"/>
      <c r="AZ14" s="27"/>
      <c r="BA14" s="28"/>
      <c r="BB14" s="27"/>
      <c r="BC14" s="28"/>
      <c r="BD14" s="27"/>
      <c r="BE14" s="28"/>
      <c r="BF14" s="27"/>
      <c r="BG14" s="28"/>
      <c r="BH14" s="27"/>
      <c r="BI14" s="28"/>
      <c r="BJ14" s="27"/>
      <c r="BK14" s="28"/>
      <c r="BL14" s="27"/>
      <c r="BM14" s="28"/>
      <c r="BN14" s="27"/>
      <c r="BO14" s="28"/>
      <c r="BP14" s="27"/>
      <c r="BQ14" s="28"/>
      <c r="BR14" s="27"/>
      <c r="BS14" s="28"/>
      <c r="BT14" s="27"/>
      <c r="BU14" s="28"/>
      <c r="BV14" s="27"/>
      <c r="BW14" s="28"/>
      <c r="BX14" s="27"/>
      <c r="BY14" s="28"/>
      <c r="BZ14" s="27"/>
      <c r="CA14" s="28"/>
      <c r="CB14" s="29"/>
      <c r="CC14" s="28"/>
      <c r="CD14" s="27"/>
      <c r="CE14" s="29"/>
      <c r="CF14" s="27"/>
      <c r="CG14" s="28"/>
      <c r="CH14" s="29"/>
      <c r="CI14" s="28"/>
      <c r="CJ14" s="27"/>
      <c r="CK14" s="28"/>
      <c r="CL14" s="27"/>
      <c r="CM14" s="28"/>
      <c r="CN14" s="27"/>
      <c r="CO14" s="28"/>
      <c r="CP14" s="27"/>
      <c r="CQ14" s="28"/>
      <c r="CR14" s="27"/>
      <c r="CS14" s="28"/>
      <c r="CT14" s="27"/>
      <c r="CU14" s="28"/>
      <c r="CV14" s="29"/>
      <c r="CW14" s="28"/>
      <c r="CX14" s="27"/>
      <c r="CY14" s="28"/>
      <c r="CZ14" s="27"/>
      <c r="DA14" s="28"/>
      <c r="DB14" s="27"/>
      <c r="DC14" s="28"/>
      <c r="DD14" s="27"/>
      <c r="DE14" s="28"/>
      <c r="DF14" s="27"/>
      <c r="DG14" s="28"/>
      <c r="DH14" s="27"/>
      <c r="DI14" s="28"/>
      <c r="DJ14" s="27"/>
      <c r="DK14" s="28"/>
      <c r="DL14" s="27"/>
      <c r="DM14" s="28"/>
      <c r="DN14" s="27"/>
      <c r="DO14" s="29"/>
      <c r="DP14" s="27"/>
      <c r="DQ14" s="28"/>
      <c r="DR14" s="27"/>
      <c r="DS14" s="28"/>
      <c r="DT14" s="27"/>
      <c r="DU14" s="28"/>
      <c r="DV14" s="27"/>
      <c r="DW14" s="29"/>
      <c r="DX14" s="27"/>
      <c r="DY14" s="29"/>
      <c r="DZ14" s="27"/>
      <c r="EA14" s="28"/>
      <c r="EB14" s="27"/>
      <c r="EC14" s="28"/>
      <c r="ED14" s="27"/>
      <c r="EE14" s="28"/>
      <c r="EF14" s="27"/>
      <c r="EG14" s="28"/>
      <c r="EH14" s="27"/>
      <c r="EI14" s="28"/>
      <c r="EJ14" s="27"/>
      <c r="EK14" s="28"/>
      <c r="EL14" s="27"/>
      <c r="EM14" s="28"/>
      <c r="EN14" s="27"/>
      <c r="EO14" s="28"/>
      <c r="EP14" s="27"/>
      <c r="EQ14" s="28"/>
      <c r="ER14" s="27"/>
      <c r="ES14" s="28"/>
      <c r="ET14" s="27"/>
      <c r="EU14" s="28"/>
      <c r="EV14" s="27"/>
      <c r="EW14" s="28"/>
      <c r="EX14" s="27"/>
      <c r="EY14" s="29"/>
      <c r="EZ14" s="27"/>
      <c r="FA14" s="28"/>
      <c r="FB14" s="27"/>
      <c r="FC14" s="28"/>
      <c r="FD14" s="27"/>
      <c r="FE14" s="28"/>
      <c r="FF14" s="27"/>
      <c r="FG14" s="28"/>
      <c r="FH14" s="27"/>
      <c r="FI14" s="28"/>
      <c r="FJ14" s="27"/>
      <c r="FK14" s="28"/>
      <c r="FL14" s="27"/>
      <c r="FM14" s="28"/>
      <c r="FN14" s="27"/>
      <c r="FO14" s="28"/>
      <c r="FP14" s="27"/>
      <c r="FQ14" s="28"/>
      <c r="FR14" s="27"/>
      <c r="FS14" s="28"/>
      <c r="FT14" s="27"/>
      <c r="FU14" s="28"/>
      <c r="FV14" s="27"/>
      <c r="FW14" s="28"/>
      <c r="FX14" s="27"/>
      <c r="FY14" s="29"/>
      <c r="FZ14" s="27"/>
      <c r="GA14" s="29"/>
      <c r="GB14" s="27"/>
      <c r="GC14" s="29"/>
      <c r="GD14" s="27"/>
      <c r="GE14" s="29"/>
      <c r="GF14" s="27"/>
      <c r="GG14" s="29"/>
      <c r="GH14" s="27"/>
      <c r="GI14" s="29"/>
      <c r="GJ14" s="27"/>
      <c r="GK14" s="29"/>
      <c r="GL14" s="27"/>
      <c r="GM14" s="29"/>
      <c r="GN14" s="27"/>
      <c r="GO14" s="29"/>
      <c r="GP14" s="27"/>
      <c r="GQ14" s="29"/>
      <c r="GR14" s="27"/>
      <c r="GS14" s="29"/>
      <c r="GT14" s="27"/>
      <c r="GU14" s="28"/>
      <c r="GV14" s="27"/>
      <c r="GW14" s="29"/>
      <c r="GX14" s="27"/>
      <c r="GY14" s="29"/>
      <c r="GZ14" s="27"/>
      <c r="HA14" s="28"/>
      <c r="HB14" s="27"/>
      <c r="HC14" s="29"/>
      <c r="HD14" s="27"/>
      <c r="HE14" s="29"/>
      <c r="HF14" s="27"/>
      <c r="HG14" s="28"/>
      <c r="HH14" s="27"/>
      <c r="HI14" s="29"/>
      <c r="HJ14" s="27"/>
      <c r="HK14" s="29"/>
      <c r="HL14" s="27"/>
      <c r="HM14" s="29"/>
      <c r="HN14" s="27"/>
      <c r="HO14" s="29"/>
      <c r="HP14" s="27"/>
      <c r="HQ14" s="29"/>
      <c r="HR14" s="27"/>
      <c r="HS14" s="28"/>
      <c r="HT14" s="27"/>
      <c r="HU14" s="29"/>
      <c r="HV14" s="27"/>
      <c r="HW14" s="29"/>
      <c r="HX14" s="27"/>
      <c r="HY14" s="28"/>
      <c r="HZ14" s="27"/>
      <c r="IA14" s="29"/>
      <c r="IB14" s="27"/>
      <c r="IC14" s="29"/>
      <c r="ID14" s="27"/>
      <c r="IE14" s="28"/>
      <c r="IF14" s="27"/>
      <c r="IG14" s="29"/>
      <c r="IH14" s="27"/>
      <c r="II14" s="28"/>
      <c r="IJ14" s="27"/>
      <c r="IK14" s="28"/>
      <c r="IL14" s="27"/>
      <c r="IM14" s="28"/>
      <c r="IN14" s="27"/>
      <c r="IO14" s="28"/>
      <c r="IP14" s="27"/>
      <c r="IQ14" s="28"/>
      <c r="IR14" s="27"/>
      <c r="IS14" s="28"/>
      <c r="IT14" s="27"/>
      <c r="IU14" s="28"/>
      <c r="IV14" s="27"/>
      <c r="IW14" s="28"/>
      <c r="IX14" s="27"/>
      <c r="IY14" s="28"/>
    </row>
    <row r="15" spans="3:259" ht="23.25" customHeight="1" x14ac:dyDescent="0.2">
      <c r="C15" s="85" t="s">
        <v>12</v>
      </c>
      <c r="D15" s="87" t="s">
        <v>6</v>
      </c>
      <c r="E15" s="60" t="s">
        <v>7</v>
      </c>
      <c r="F15" s="59" t="s">
        <v>6</v>
      </c>
      <c r="G15" s="60" t="s">
        <v>7</v>
      </c>
      <c r="H15" s="59" t="s">
        <v>6</v>
      </c>
      <c r="I15" s="61" t="s">
        <v>7</v>
      </c>
      <c r="J15" s="83" t="s">
        <v>6</v>
      </c>
      <c r="K15" s="84" t="s">
        <v>7</v>
      </c>
      <c r="L15" s="35" t="s">
        <v>6</v>
      </c>
      <c r="M15" s="36" t="s">
        <v>7</v>
      </c>
      <c r="N15" s="35" t="s">
        <v>6</v>
      </c>
      <c r="O15" s="80" t="s">
        <v>7</v>
      </c>
      <c r="P15" s="35" t="s">
        <v>6</v>
      </c>
      <c r="Q15" s="36" t="s">
        <v>7</v>
      </c>
      <c r="R15" s="35" t="s">
        <v>6</v>
      </c>
      <c r="S15" s="36" t="s">
        <v>7</v>
      </c>
      <c r="T15" s="35" t="s">
        <v>6</v>
      </c>
      <c r="U15" s="80" t="s">
        <v>7</v>
      </c>
      <c r="V15" s="35" t="s">
        <v>6</v>
      </c>
      <c r="W15" s="36" t="s">
        <v>7</v>
      </c>
      <c r="X15" s="35" t="s">
        <v>6</v>
      </c>
      <c r="Y15" s="36" t="s">
        <v>7</v>
      </c>
      <c r="Z15" s="35" t="s">
        <v>6</v>
      </c>
      <c r="AA15" s="80" t="s">
        <v>7</v>
      </c>
      <c r="AB15" s="33" t="s">
        <v>6</v>
      </c>
      <c r="AC15" s="34" t="s">
        <v>7</v>
      </c>
      <c r="AD15" s="33" t="s">
        <v>6</v>
      </c>
      <c r="AE15" s="34" t="s">
        <v>7</v>
      </c>
      <c r="AF15" s="33" t="s">
        <v>6</v>
      </c>
      <c r="AG15" s="39" t="s">
        <v>7</v>
      </c>
      <c r="AH15" s="33" t="s">
        <v>6</v>
      </c>
      <c r="AI15" s="34" t="s">
        <v>7</v>
      </c>
      <c r="AJ15" s="33" t="s">
        <v>6</v>
      </c>
      <c r="AK15" s="34" t="s">
        <v>7</v>
      </c>
      <c r="AL15" s="33" t="s">
        <v>6</v>
      </c>
      <c r="AM15" s="34" t="s">
        <v>7</v>
      </c>
      <c r="AN15" s="33" t="s">
        <v>6</v>
      </c>
      <c r="AO15" s="34" t="s">
        <v>7</v>
      </c>
      <c r="AP15" s="33" t="s">
        <v>6</v>
      </c>
      <c r="AQ15" s="34" t="s">
        <v>7</v>
      </c>
      <c r="AR15" s="39" t="s">
        <v>6</v>
      </c>
      <c r="AS15" s="34" t="s">
        <v>7</v>
      </c>
      <c r="AT15" s="33" t="s">
        <v>6</v>
      </c>
      <c r="AU15" s="34" t="s">
        <v>7</v>
      </c>
      <c r="AV15" s="33" t="s">
        <v>6</v>
      </c>
      <c r="AW15" s="34" t="s">
        <v>7</v>
      </c>
      <c r="AX15" s="39" t="s">
        <v>6</v>
      </c>
      <c r="AY15" s="34" t="s">
        <v>7</v>
      </c>
      <c r="AZ15" s="31" t="s">
        <v>6</v>
      </c>
      <c r="BA15" s="32" t="s">
        <v>7</v>
      </c>
      <c r="BB15" s="31" t="s">
        <v>6</v>
      </c>
      <c r="BC15" s="32" t="s">
        <v>7</v>
      </c>
      <c r="BD15" s="31" t="s">
        <v>6</v>
      </c>
      <c r="BE15" s="32" t="s">
        <v>7</v>
      </c>
      <c r="BF15" s="31" t="s">
        <v>6</v>
      </c>
      <c r="BG15" s="32" t="s">
        <v>7</v>
      </c>
      <c r="BH15" s="31" t="s">
        <v>6</v>
      </c>
      <c r="BI15" s="32" t="s">
        <v>7</v>
      </c>
      <c r="BJ15" s="31" t="s">
        <v>6</v>
      </c>
      <c r="BK15" s="32" t="s">
        <v>7</v>
      </c>
      <c r="BL15" s="31" t="s">
        <v>6</v>
      </c>
      <c r="BM15" s="32" t="s">
        <v>7</v>
      </c>
      <c r="BN15" s="31" t="s">
        <v>6</v>
      </c>
      <c r="BO15" s="32" t="s">
        <v>7</v>
      </c>
      <c r="BP15" s="31" t="s">
        <v>6</v>
      </c>
      <c r="BQ15" s="32" t="s">
        <v>7</v>
      </c>
      <c r="BR15" s="31" t="s">
        <v>6</v>
      </c>
      <c r="BS15" s="32" t="s">
        <v>7</v>
      </c>
      <c r="BT15" s="31" t="s">
        <v>6</v>
      </c>
      <c r="BU15" s="32" t="s">
        <v>7</v>
      </c>
      <c r="BV15" s="31" t="s">
        <v>6</v>
      </c>
      <c r="BW15" s="32" t="s">
        <v>7</v>
      </c>
      <c r="BX15" s="31" t="s">
        <v>6</v>
      </c>
      <c r="BY15" s="32" t="s">
        <v>7</v>
      </c>
      <c r="BZ15" s="31" t="s">
        <v>6</v>
      </c>
      <c r="CA15" s="32" t="s">
        <v>7</v>
      </c>
      <c r="CB15" s="56" t="s">
        <v>6</v>
      </c>
      <c r="CC15" s="32" t="s">
        <v>7</v>
      </c>
      <c r="CD15" s="31" t="s">
        <v>6</v>
      </c>
      <c r="CE15" s="56" t="s">
        <v>7</v>
      </c>
      <c r="CF15" s="56" t="s">
        <v>6</v>
      </c>
      <c r="CG15" s="32" t="s">
        <v>7</v>
      </c>
      <c r="CH15" s="56" t="s">
        <v>6</v>
      </c>
      <c r="CI15" s="32" t="s">
        <v>7</v>
      </c>
      <c r="CJ15" s="31" t="s">
        <v>6</v>
      </c>
      <c r="CK15" s="32" t="s">
        <v>7</v>
      </c>
      <c r="CL15" s="31" t="s">
        <v>6</v>
      </c>
      <c r="CM15" s="32" t="s">
        <v>7</v>
      </c>
      <c r="CN15" s="31" t="s">
        <v>6</v>
      </c>
      <c r="CO15" s="32" t="s">
        <v>7</v>
      </c>
      <c r="CP15" s="31" t="s">
        <v>6</v>
      </c>
      <c r="CQ15" s="32" t="s">
        <v>7</v>
      </c>
      <c r="CR15" s="31" t="s">
        <v>6</v>
      </c>
      <c r="CS15" s="32" t="s">
        <v>7</v>
      </c>
      <c r="CT15" s="31" t="s">
        <v>6</v>
      </c>
      <c r="CU15" s="32" t="s">
        <v>7</v>
      </c>
      <c r="CV15" s="56" t="s">
        <v>6</v>
      </c>
      <c r="CW15" s="32" t="s">
        <v>7</v>
      </c>
      <c r="CX15" s="31" t="s">
        <v>6</v>
      </c>
      <c r="CY15" s="32" t="s">
        <v>7</v>
      </c>
      <c r="CZ15" s="31" t="s">
        <v>6</v>
      </c>
      <c r="DA15" s="32" t="s">
        <v>7</v>
      </c>
      <c r="DB15" s="31" t="s">
        <v>6</v>
      </c>
      <c r="DC15" s="32" t="s">
        <v>7</v>
      </c>
      <c r="DD15" s="31" t="s">
        <v>6</v>
      </c>
      <c r="DE15" s="32" t="s">
        <v>7</v>
      </c>
      <c r="DF15" s="31" t="s">
        <v>6</v>
      </c>
      <c r="DG15" s="32" t="s">
        <v>7</v>
      </c>
      <c r="DH15" s="31" t="s">
        <v>6</v>
      </c>
      <c r="DI15" s="32" t="s">
        <v>7</v>
      </c>
      <c r="DJ15" s="31" t="s">
        <v>6</v>
      </c>
      <c r="DK15" s="32" t="s">
        <v>7</v>
      </c>
      <c r="DL15" s="31" t="s">
        <v>6</v>
      </c>
      <c r="DM15" s="32" t="s">
        <v>7</v>
      </c>
      <c r="DN15" s="59" t="s">
        <v>6</v>
      </c>
      <c r="DO15" s="61" t="s">
        <v>7</v>
      </c>
      <c r="DP15" s="59" t="s">
        <v>6</v>
      </c>
      <c r="DQ15" s="60" t="s">
        <v>7</v>
      </c>
      <c r="DR15" s="59" t="s">
        <v>6</v>
      </c>
      <c r="DS15" s="60" t="s">
        <v>7</v>
      </c>
      <c r="DT15" s="59" t="s">
        <v>6</v>
      </c>
      <c r="DU15" s="60" t="s">
        <v>7</v>
      </c>
      <c r="DV15" s="59" t="s">
        <v>6</v>
      </c>
      <c r="DW15" s="61" t="s">
        <v>7</v>
      </c>
      <c r="DX15" s="59" t="s">
        <v>6</v>
      </c>
      <c r="DY15" s="61" t="s">
        <v>7</v>
      </c>
      <c r="DZ15" s="59" t="s">
        <v>6</v>
      </c>
      <c r="EA15" s="61" t="s">
        <v>7</v>
      </c>
      <c r="EB15" s="59" t="s">
        <v>6</v>
      </c>
      <c r="EC15" s="61" t="s">
        <v>7</v>
      </c>
      <c r="ED15" s="59" t="s">
        <v>6</v>
      </c>
      <c r="EE15" s="60" t="s">
        <v>7</v>
      </c>
      <c r="EF15" s="59" t="s">
        <v>6</v>
      </c>
      <c r="EG15" s="60" t="s">
        <v>7</v>
      </c>
      <c r="EH15" s="59" t="s">
        <v>6</v>
      </c>
      <c r="EI15" s="60" t="s">
        <v>7</v>
      </c>
      <c r="EJ15" s="59" t="s">
        <v>6</v>
      </c>
      <c r="EK15" s="60" t="s">
        <v>7</v>
      </c>
      <c r="EL15" s="59" t="s">
        <v>6</v>
      </c>
      <c r="EM15" s="60" t="s">
        <v>7</v>
      </c>
      <c r="EN15" s="59" t="s">
        <v>6</v>
      </c>
      <c r="EO15" s="60" t="s">
        <v>7</v>
      </c>
      <c r="EP15" s="59" t="s">
        <v>6</v>
      </c>
      <c r="EQ15" s="60" t="s">
        <v>7</v>
      </c>
      <c r="ER15" s="59" t="s">
        <v>6</v>
      </c>
      <c r="ES15" s="60" t="s">
        <v>7</v>
      </c>
      <c r="ET15" s="59" t="s">
        <v>6</v>
      </c>
      <c r="EU15" s="60" t="s">
        <v>7</v>
      </c>
      <c r="EV15" s="59" t="s">
        <v>6</v>
      </c>
      <c r="EW15" s="60" t="s">
        <v>7</v>
      </c>
      <c r="EX15" s="31" t="s">
        <v>6</v>
      </c>
      <c r="EY15" s="56" t="s">
        <v>7</v>
      </c>
      <c r="EZ15" s="59" t="s">
        <v>6</v>
      </c>
      <c r="FA15" s="60" t="s">
        <v>7</v>
      </c>
      <c r="FB15" s="59" t="s">
        <v>6</v>
      </c>
      <c r="FC15" s="60" t="s">
        <v>7</v>
      </c>
      <c r="FD15" s="59" t="s">
        <v>6</v>
      </c>
      <c r="FE15" s="60" t="s">
        <v>7</v>
      </c>
      <c r="FF15" s="59" t="s">
        <v>6</v>
      </c>
      <c r="FG15" s="60" t="s">
        <v>7</v>
      </c>
      <c r="FH15" s="59" t="s">
        <v>6</v>
      </c>
      <c r="FI15" s="60" t="s">
        <v>7</v>
      </c>
      <c r="FJ15" s="59" t="s">
        <v>6</v>
      </c>
      <c r="FK15" s="60" t="s">
        <v>7</v>
      </c>
      <c r="FL15" s="59" t="s">
        <v>6</v>
      </c>
      <c r="FM15" s="60" t="s">
        <v>7</v>
      </c>
      <c r="FN15" s="59" t="s">
        <v>6</v>
      </c>
      <c r="FO15" s="60" t="s">
        <v>7</v>
      </c>
      <c r="FP15" s="59" t="s">
        <v>6</v>
      </c>
      <c r="FQ15" s="60" t="s">
        <v>7</v>
      </c>
      <c r="FR15" s="59" t="s">
        <v>6</v>
      </c>
      <c r="FS15" s="60" t="s">
        <v>7</v>
      </c>
      <c r="FT15" s="59" t="s">
        <v>6</v>
      </c>
      <c r="FU15" s="60" t="s">
        <v>7</v>
      </c>
      <c r="FV15" s="59" t="s">
        <v>6</v>
      </c>
      <c r="FW15" s="60" t="s">
        <v>7</v>
      </c>
      <c r="FX15" s="31" t="s">
        <v>6</v>
      </c>
      <c r="FY15" s="56" t="s">
        <v>7</v>
      </c>
      <c r="FZ15" s="31" t="s">
        <v>6</v>
      </c>
      <c r="GA15" s="56" t="s">
        <v>7</v>
      </c>
      <c r="GB15" s="31" t="s">
        <v>6</v>
      </c>
      <c r="GC15" s="56" t="s">
        <v>7</v>
      </c>
      <c r="GD15" s="31" t="s">
        <v>6</v>
      </c>
      <c r="GE15" s="56" t="s">
        <v>7</v>
      </c>
      <c r="GF15" s="31" t="s">
        <v>6</v>
      </c>
      <c r="GG15" s="56" t="s">
        <v>7</v>
      </c>
      <c r="GH15" s="31" t="s">
        <v>6</v>
      </c>
      <c r="GI15" s="61" t="s">
        <v>7</v>
      </c>
      <c r="GJ15" s="31" t="s">
        <v>6</v>
      </c>
      <c r="GK15" s="61" t="s">
        <v>7</v>
      </c>
      <c r="GL15" s="31" t="s">
        <v>6</v>
      </c>
      <c r="GM15" s="61" t="s">
        <v>7</v>
      </c>
      <c r="GN15" s="31" t="s">
        <v>6</v>
      </c>
      <c r="GO15" s="61" t="s">
        <v>7</v>
      </c>
      <c r="GP15" s="31" t="s">
        <v>6</v>
      </c>
      <c r="GQ15" s="61" t="s">
        <v>7</v>
      </c>
      <c r="GR15" s="31" t="s">
        <v>6</v>
      </c>
      <c r="GS15" s="61" t="s">
        <v>7</v>
      </c>
      <c r="GT15" s="31" t="s">
        <v>6</v>
      </c>
      <c r="GU15" s="32" t="s">
        <v>7</v>
      </c>
      <c r="GV15" s="59" t="s">
        <v>6</v>
      </c>
      <c r="GW15" s="61" t="s">
        <v>7</v>
      </c>
      <c r="GX15" s="31" t="s">
        <v>6</v>
      </c>
      <c r="GY15" s="61" t="s">
        <v>7</v>
      </c>
      <c r="GZ15" s="31" t="s">
        <v>6</v>
      </c>
      <c r="HA15" s="32" t="s">
        <v>7</v>
      </c>
      <c r="HB15" s="59" t="s">
        <v>6</v>
      </c>
      <c r="HC15" s="61" t="s">
        <v>7</v>
      </c>
      <c r="HD15" s="31" t="s">
        <v>6</v>
      </c>
      <c r="HE15" s="61" t="s">
        <v>7</v>
      </c>
      <c r="HF15" s="31" t="s">
        <v>6</v>
      </c>
      <c r="HG15" s="32" t="s">
        <v>7</v>
      </c>
      <c r="HH15" s="31" t="s">
        <v>6</v>
      </c>
      <c r="HI15" s="61" t="s">
        <v>7</v>
      </c>
      <c r="HJ15" s="31" t="s">
        <v>6</v>
      </c>
      <c r="HK15" s="61" t="s">
        <v>7</v>
      </c>
      <c r="HL15" s="31" t="s">
        <v>6</v>
      </c>
      <c r="HM15" s="56" t="s">
        <v>7</v>
      </c>
      <c r="HN15" s="31" t="s">
        <v>6</v>
      </c>
      <c r="HO15" s="61" t="s">
        <v>7</v>
      </c>
      <c r="HP15" s="31" t="s">
        <v>6</v>
      </c>
      <c r="HQ15" s="61" t="s">
        <v>7</v>
      </c>
      <c r="HR15" s="31" t="s">
        <v>6</v>
      </c>
      <c r="HS15" s="32" t="s">
        <v>7</v>
      </c>
      <c r="HT15" s="31" t="s">
        <v>6</v>
      </c>
      <c r="HU15" s="61" t="s">
        <v>7</v>
      </c>
      <c r="HV15" s="31" t="s">
        <v>6</v>
      </c>
      <c r="HW15" s="61" t="s">
        <v>7</v>
      </c>
      <c r="HX15" s="31" t="s">
        <v>6</v>
      </c>
      <c r="HY15" s="32" t="s">
        <v>7</v>
      </c>
      <c r="HZ15" s="31" t="s">
        <v>6</v>
      </c>
      <c r="IA15" s="61" t="s">
        <v>7</v>
      </c>
      <c r="IB15" s="31" t="s">
        <v>6</v>
      </c>
      <c r="IC15" s="61" t="s">
        <v>7</v>
      </c>
      <c r="ID15" s="31" t="s">
        <v>6</v>
      </c>
      <c r="IE15" s="32" t="s">
        <v>7</v>
      </c>
      <c r="IF15" s="31" t="s">
        <v>6</v>
      </c>
      <c r="IG15" s="61" t="s">
        <v>7</v>
      </c>
      <c r="IH15" s="31" t="s">
        <v>6</v>
      </c>
      <c r="II15" s="60" t="s">
        <v>7</v>
      </c>
      <c r="IJ15" s="31" t="s">
        <v>6</v>
      </c>
      <c r="IK15" s="60" t="s">
        <v>7</v>
      </c>
      <c r="IL15" s="31" t="s">
        <v>6</v>
      </c>
      <c r="IM15" s="60" t="s">
        <v>7</v>
      </c>
      <c r="IN15" s="31" t="s">
        <v>6</v>
      </c>
      <c r="IO15" s="60" t="s">
        <v>7</v>
      </c>
      <c r="IP15" s="31" t="s">
        <v>6</v>
      </c>
      <c r="IQ15" s="60" t="s">
        <v>7</v>
      </c>
      <c r="IR15" s="31" t="s">
        <v>6</v>
      </c>
      <c r="IS15" s="60" t="s">
        <v>7</v>
      </c>
      <c r="IT15" s="31" t="s">
        <v>6</v>
      </c>
      <c r="IU15" s="60" t="s">
        <v>7</v>
      </c>
      <c r="IV15" s="31" t="s">
        <v>6</v>
      </c>
      <c r="IW15" s="60" t="s">
        <v>7</v>
      </c>
      <c r="IX15" s="31" t="s">
        <v>6</v>
      </c>
      <c r="IY15" s="60" t="s">
        <v>7</v>
      </c>
    </row>
    <row r="16" spans="3:259" ht="10.5" customHeight="1" x14ac:dyDescent="0.2">
      <c r="C16" s="40"/>
      <c r="D16" s="88"/>
      <c r="E16" s="41"/>
      <c r="F16" s="42"/>
      <c r="G16" s="42"/>
      <c r="H16" s="43"/>
      <c r="I16" s="43"/>
      <c r="J16" s="41"/>
      <c r="K16" s="41"/>
      <c r="L16" s="42"/>
      <c r="M16" s="42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4"/>
      <c r="BM16" s="44"/>
      <c r="BN16" s="44"/>
      <c r="BO16" s="44"/>
      <c r="BP16" s="44"/>
      <c r="BQ16" s="44"/>
      <c r="BR16" s="44"/>
      <c r="BS16" s="44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108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108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62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62">
        <v>0</v>
      </c>
    </row>
    <row r="17" spans="3:261" ht="24.75" customHeight="1" x14ac:dyDescent="0.2">
      <c r="C17" s="68" t="s">
        <v>9</v>
      </c>
      <c r="D17" s="89">
        <v>0</v>
      </c>
      <c r="E17" s="46">
        <v>0</v>
      </c>
      <c r="F17" s="47">
        <v>0</v>
      </c>
      <c r="G17" s="47">
        <v>0</v>
      </c>
      <c r="H17" s="47">
        <v>0</v>
      </c>
      <c r="I17" s="46">
        <v>0</v>
      </c>
      <c r="J17" s="46">
        <v>23339.71</v>
      </c>
      <c r="K17" s="46">
        <v>8152.66</v>
      </c>
      <c r="L17" s="46">
        <v>74524.91</v>
      </c>
      <c r="M17" s="46">
        <v>8784.35</v>
      </c>
      <c r="N17" s="46">
        <v>0</v>
      </c>
      <c r="O17" s="46">
        <v>0</v>
      </c>
      <c r="P17" s="46">
        <v>0</v>
      </c>
      <c r="Q17" s="46">
        <v>0</v>
      </c>
      <c r="R17" s="46"/>
      <c r="S17" s="46"/>
      <c r="T17" s="46">
        <v>0</v>
      </c>
      <c r="U17" s="46">
        <v>0</v>
      </c>
      <c r="V17" s="46">
        <v>0</v>
      </c>
      <c r="W17" s="46">
        <v>0</v>
      </c>
      <c r="X17" s="46">
        <v>93793.21</v>
      </c>
      <c r="Y17" s="46">
        <v>12083.62</v>
      </c>
      <c r="Z17" s="46">
        <v>0</v>
      </c>
      <c r="AA17" s="46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79730.710000000006</v>
      </c>
      <c r="AK17" s="45">
        <v>22221.09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32602.5</v>
      </c>
      <c r="AU17" s="45">
        <v>5635.3</v>
      </c>
      <c r="AV17" s="45">
        <v>39378.75</v>
      </c>
      <c r="AW17" s="45">
        <v>29593.01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1995.8</v>
      </c>
      <c r="BH17" s="45">
        <v>93043.58</v>
      </c>
      <c r="BI17" s="45">
        <v>3165.06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32847.370000000003</v>
      </c>
      <c r="BS17" s="45">
        <v>0</v>
      </c>
      <c r="BT17" s="45">
        <v>97798.36</v>
      </c>
      <c r="BU17" s="45">
        <v>11464.06</v>
      </c>
      <c r="BV17" s="57">
        <v>0</v>
      </c>
      <c r="BW17" s="57">
        <v>0</v>
      </c>
      <c r="BX17" s="45">
        <v>0</v>
      </c>
      <c r="BY17" s="45">
        <v>0</v>
      </c>
      <c r="BZ17" s="45">
        <v>0</v>
      </c>
      <c r="CA17" s="45">
        <v>0</v>
      </c>
      <c r="CB17" s="57">
        <v>0</v>
      </c>
      <c r="CC17" s="57">
        <v>0</v>
      </c>
      <c r="CD17" s="57">
        <v>31375.58</v>
      </c>
      <c r="CE17" s="57">
        <v>9983.8700000000008</v>
      </c>
      <c r="CF17" s="57">
        <v>81330.2</v>
      </c>
      <c r="CG17" s="57">
        <v>31824.57</v>
      </c>
      <c r="CH17" s="57">
        <v>0</v>
      </c>
      <c r="CI17" s="57">
        <v>0</v>
      </c>
      <c r="CJ17" s="64">
        <v>0</v>
      </c>
      <c r="CK17" s="64">
        <v>0</v>
      </c>
      <c r="CL17" s="64">
        <v>0</v>
      </c>
      <c r="CM17" s="64">
        <v>0</v>
      </c>
      <c r="CN17" s="64">
        <v>0</v>
      </c>
      <c r="CO17" s="64">
        <v>0</v>
      </c>
      <c r="CP17" s="64">
        <v>31375.22</v>
      </c>
      <c r="CQ17" s="64">
        <v>9983.8700000000008</v>
      </c>
      <c r="CR17" s="63">
        <v>0</v>
      </c>
      <c r="CS17" s="63">
        <v>0</v>
      </c>
      <c r="CT17" s="64">
        <v>22187.589847207611</v>
      </c>
      <c r="CU17" s="64">
        <v>0</v>
      </c>
      <c r="CV17" s="64">
        <v>0</v>
      </c>
      <c r="CW17" s="64">
        <v>0</v>
      </c>
      <c r="CX17" s="63">
        <v>0</v>
      </c>
      <c r="CY17" s="63">
        <v>0</v>
      </c>
      <c r="CZ17" s="64">
        <v>0</v>
      </c>
      <c r="DA17" s="64">
        <v>0</v>
      </c>
      <c r="DB17" s="63">
        <v>0</v>
      </c>
      <c r="DC17" s="63">
        <v>0</v>
      </c>
      <c r="DD17" s="63">
        <v>26557.75</v>
      </c>
      <c r="DE17" s="63">
        <v>9319.25</v>
      </c>
      <c r="DF17" s="63">
        <v>96218.95</v>
      </c>
      <c r="DG17" s="63">
        <v>5695.61</v>
      </c>
      <c r="DH17" s="63">
        <v>0</v>
      </c>
      <c r="DI17" s="63">
        <v>0</v>
      </c>
      <c r="DJ17" s="63">
        <v>0</v>
      </c>
      <c r="DK17" s="63">
        <v>0</v>
      </c>
      <c r="DL17" s="63">
        <v>0</v>
      </c>
      <c r="DM17" s="63">
        <v>0</v>
      </c>
      <c r="DN17" s="63">
        <v>31924.52</v>
      </c>
      <c r="DO17" s="63">
        <v>9236.3999490367823</v>
      </c>
      <c r="DP17" s="63">
        <v>0</v>
      </c>
      <c r="DQ17" s="63">
        <v>0</v>
      </c>
      <c r="DR17" s="63">
        <v>0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27782.67</v>
      </c>
      <c r="EA17" s="63">
        <v>10001.75999827413</v>
      </c>
      <c r="EB17" s="63">
        <v>93373.06</v>
      </c>
      <c r="EC17" s="63">
        <v>25082.54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98317.93</v>
      </c>
      <c r="EO17" s="63">
        <v>6318.24</v>
      </c>
      <c r="EP17" s="63">
        <v>0</v>
      </c>
      <c r="EQ17" s="63">
        <v>0</v>
      </c>
      <c r="ER17" s="63">
        <v>0</v>
      </c>
      <c r="ES17" s="63">
        <v>0</v>
      </c>
      <c r="ET17" s="63">
        <v>0</v>
      </c>
      <c r="EU17" s="63">
        <v>0</v>
      </c>
      <c r="EV17" s="63"/>
      <c r="EW17" s="63"/>
      <c r="EX17" s="63">
        <v>0</v>
      </c>
      <c r="EY17" s="63">
        <v>0</v>
      </c>
      <c r="EZ17" s="63">
        <v>0</v>
      </c>
      <c r="FA17" s="63">
        <v>0</v>
      </c>
      <c r="FB17" s="63">
        <v>118591.89</v>
      </c>
      <c r="FC17" s="63">
        <v>41330.939769659555</v>
      </c>
      <c r="FD17" s="63">
        <v>0</v>
      </c>
      <c r="FE17" s="63">
        <v>0</v>
      </c>
      <c r="FF17" s="63">
        <v>0</v>
      </c>
      <c r="FG17" s="63">
        <v>0</v>
      </c>
      <c r="FH17" s="63">
        <v>0</v>
      </c>
      <c r="FI17" s="63">
        <v>0</v>
      </c>
      <c r="FJ17" s="63">
        <v>0</v>
      </c>
      <c r="FK17" s="63">
        <v>0</v>
      </c>
      <c r="FL17" s="63">
        <v>98203.38</v>
      </c>
      <c r="FM17" s="63">
        <v>6372.2399679465889</v>
      </c>
      <c r="FN17" s="65">
        <v>0</v>
      </c>
      <c r="FO17" s="65">
        <v>0</v>
      </c>
      <c r="FP17" s="63">
        <v>0</v>
      </c>
      <c r="FQ17" s="63">
        <v>0</v>
      </c>
      <c r="FR17" s="65">
        <v>0</v>
      </c>
      <c r="FS17" s="65">
        <v>0</v>
      </c>
      <c r="FT17" s="65">
        <v>0</v>
      </c>
      <c r="FU17" s="65">
        <v>0</v>
      </c>
      <c r="FV17" s="65">
        <v>0</v>
      </c>
      <c r="FW17" s="65">
        <v>0</v>
      </c>
      <c r="FX17" s="63">
        <v>0</v>
      </c>
      <c r="FY17" s="63">
        <v>0</v>
      </c>
      <c r="FZ17" s="63">
        <v>0</v>
      </c>
      <c r="GA17" s="63">
        <v>1570.3301003913562</v>
      </c>
      <c r="GB17" s="63">
        <v>0</v>
      </c>
      <c r="GC17" s="63">
        <v>0</v>
      </c>
      <c r="GD17" s="63">
        <v>52691.729999999996</v>
      </c>
      <c r="GE17" s="63">
        <v>4816.2101154550255</v>
      </c>
      <c r="GF17" s="63">
        <v>0</v>
      </c>
      <c r="GG17" s="63">
        <v>0</v>
      </c>
      <c r="GH17" s="65">
        <v>0</v>
      </c>
      <c r="GI17" s="65">
        <v>0</v>
      </c>
      <c r="GJ17" s="65">
        <v>0</v>
      </c>
      <c r="GK17" s="65">
        <v>0</v>
      </c>
      <c r="GL17" s="65">
        <v>81000</v>
      </c>
      <c r="GM17" s="65">
        <v>7353.24</v>
      </c>
      <c r="GN17" s="65">
        <v>0</v>
      </c>
      <c r="GO17" s="65">
        <v>0</v>
      </c>
      <c r="GP17" s="109">
        <v>0</v>
      </c>
      <c r="GQ17" s="65">
        <v>0</v>
      </c>
      <c r="GR17" s="65">
        <v>0</v>
      </c>
      <c r="GS17" s="65">
        <v>0</v>
      </c>
      <c r="GT17" s="63">
        <v>0</v>
      </c>
      <c r="GU17" s="63">
        <v>0</v>
      </c>
      <c r="GV17" s="65">
        <v>0</v>
      </c>
      <c r="GW17" s="65">
        <v>0</v>
      </c>
      <c r="GX17" s="65">
        <v>0</v>
      </c>
      <c r="GY17" s="65">
        <v>0</v>
      </c>
      <c r="GZ17" s="63">
        <v>38760.840202819665</v>
      </c>
      <c r="HA17" s="63">
        <v>0</v>
      </c>
      <c r="HB17" s="65">
        <v>0</v>
      </c>
      <c r="HC17" s="65">
        <v>0</v>
      </c>
      <c r="HD17" s="65">
        <v>0</v>
      </c>
      <c r="HE17" s="65">
        <v>0</v>
      </c>
      <c r="HF17" s="63">
        <v>0</v>
      </c>
      <c r="HG17" s="63">
        <v>0</v>
      </c>
      <c r="HH17" s="65">
        <v>0</v>
      </c>
      <c r="HI17" s="65">
        <v>0</v>
      </c>
      <c r="HJ17" s="65">
        <v>94963.81</v>
      </c>
      <c r="HK17" s="65">
        <v>1918.7800000000002</v>
      </c>
      <c r="HL17" s="63">
        <v>0</v>
      </c>
      <c r="HM17" s="63">
        <v>0</v>
      </c>
      <c r="HN17" s="109">
        <v>0</v>
      </c>
      <c r="HO17" s="65">
        <v>0</v>
      </c>
      <c r="HP17" s="65">
        <v>0</v>
      </c>
      <c r="HQ17" s="65">
        <v>0</v>
      </c>
      <c r="HR17" s="63">
        <v>0</v>
      </c>
      <c r="HS17" s="63">
        <v>0</v>
      </c>
      <c r="HT17" s="65">
        <v>0</v>
      </c>
      <c r="HU17" s="65">
        <v>0</v>
      </c>
      <c r="HV17" s="65">
        <v>91538.82</v>
      </c>
      <c r="HW17" s="65">
        <v>3599.16</v>
      </c>
      <c r="HX17" s="63">
        <v>0</v>
      </c>
      <c r="HY17" s="63">
        <v>0</v>
      </c>
      <c r="HZ17" s="65">
        <v>0</v>
      </c>
      <c r="IA17" s="65">
        <v>0</v>
      </c>
      <c r="IB17" s="65">
        <v>0</v>
      </c>
      <c r="IC17" s="65">
        <v>0</v>
      </c>
      <c r="ID17" s="63">
        <f>+[1]Amortização_Mensal!IB17*1000000</f>
        <v>853.29</v>
      </c>
      <c r="IE17" s="63">
        <f>+[1]Amortização_Mensal!IC17*1000000</f>
        <v>105.46</v>
      </c>
      <c r="IF17" s="63">
        <f>+[1]Amortização_Mensal!ID17*1000000</f>
        <v>0</v>
      </c>
      <c r="IG17" s="63">
        <f>+[1]Amortização_Mensal!IE17*1000000</f>
        <v>0</v>
      </c>
      <c r="IH17" s="63">
        <f>+[1]Amortização_Mensal!IF17*1000000</f>
        <v>105937.05499593183</v>
      </c>
      <c r="II17" s="63">
        <f>+[1]Amortização_Mensal!IG17*1000000</f>
        <v>63072.732447204406</v>
      </c>
      <c r="IJ17" s="63">
        <f>+[1]Amortização_Mensal!IH17*1000000</f>
        <v>0</v>
      </c>
      <c r="IK17" s="71">
        <f>+[1]Amortização_Mensal!II17*1000000</f>
        <v>0</v>
      </c>
      <c r="IL17" s="63">
        <v>0</v>
      </c>
      <c r="IM17" s="63">
        <v>0</v>
      </c>
      <c r="IN17" s="63">
        <v>0</v>
      </c>
      <c r="IO17" s="63">
        <v>0</v>
      </c>
      <c r="IP17" s="63">
        <v>0</v>
      </c>
      <c r="IQ17" s="63">
        <v>0</v>
      </c>
      <c r="IR17" s="63">
        <v>0</v>
      </c>
      <c r="IS17" s="63">
        <v>0</v>
      </c>
      <c r="IT17" s="63">
        <f>+[2]Classificação_Orçamental!$M$5</f>
        <v>159031.88009517133</v>
      </c>
      <c r="IU17" s="63">
        <f>+[1]Amortização_Mensal!IS17*1000000</f>
        <v>0</v>
      </c>
      <c r="IV17" s="63">
        <f>+[1]Amortização_Mensal!IT17*1000000</f>
        <v>0</v>
      </c>
      <c r="IW17" s="63">
        <f>+[1]Amortização_Mensal!IU17*1000000</f>
        <v>0</v>
      </c>
      <c r="IX17" s="63">
        <v>0</v>
      </c>
      <c r="IY17" s="71">
        <v>0</v>
      </c>
    </row>
    <row r="18" spans="3:261" ht="24.75" customHeight="1" x14ac:dyDescent="0.2">
      <c r="C18" s="68" t="s">
        <v>3</v>
      </c>
      <c r="D18" s="89">
        <v>0</v>
      </c>
      <c r="E18" s="46">
        <v>0</v>
      </c>
      <c r="F18" s="46">
        <v>92540</v>
      </c>
      <c r="G18" s="47">
        <v>0</v>
      </c>
      <c r="H18" s="46"/>
      <c r="I18" s="46">
        <v>92540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69565</v>
      </c>
      <c r="T18" s="46">
        <v>92540</v>
      </c>
      <c r="U18" s="46">
        <v>69565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5">
        <v>186232</v>
      </c>
      <c r="AC18" s="45">
        <v>17644</v>
      </c>
      <c r="AD18" s="45">
        <v>0</v>
      </c>
      <c r="AE18" s="45">
        <v>0</v>
      </c>
      <c r="AF18" s="45">
        <v>92540</v>
      </c>
      <c r="AG18" s="45">
        <v>0</v>
      </c>
      <c r="AH18" s="45">
        <v>0</v>
      </c>
      <c r="AI18" s="45">
        <v>0</v>
      </c>
      <c r="AJ18" s="45">
        <v>62500</v>
      </c>
      <c r="AK18" s="45">
        <v>0</v>
      </c>
      <c r="AL18" s="45">
        <v>0</v>
      </c>
      <c r="AM18" s="45">
        <v>16874.650000183738</v>
      </c>
      <c r="AN18" s="45">
        <v>0</v>
      </c>
      <c r="AO18" s="45">
        <v>25047.579999910078</v>
      </c>
      <c r="AP18" s="45">
        <v>0</v>
      </c>
      <c r="AQ18" s="45">
        <v>0</v>
      </c>
      <c r="AR18" s="45">
        <v>58016.23</v>
      </c>
      <c r="AS18" s="45">
        <v>0</v>
      </c>
      <c r="AT18" s="45">
        <v>0</v>
      </c>
      <c r="AU18" s="45">
        <v>0</v>
      </c>
      <c r="AV18" s="45">
        <v>0</v>
      </c>
      <c r="AW18" s="45">
        <v>0</v>
      </c>
      <c r="AX18" s="45">
        <v>0</v>
      </c>
      <c r="AY18" s="45">
        <v>0</v>
      </c>
      <c r="AZ18" s="45">
        <v>69565</v>
      </c>
      <c r="BA18" s="45">
        <v>0</v>
      </c>
      <c r="BB18" s="45">
        <v>0</v>
      </c>
      <c r="BC18" s="45">
        <v>412.86999991339599</v>
      </c>
      <c r="BD18" s="45">
        <v>80983.89999986667</v>
      </c>
      <c r="BE18" s="45"/>
      <c r="BF18" s="45">
        <v>27972</v>
      </c>
      <c r="BG18" s="45">
        <v>0</v>
      </c>
      <c r="BH18" s="45">
        <v>0</v>
      </c>
      <c r="BI18" s="45">
        <v>0</v>
      </c>
      <c r="BJ18" s="45">
        <v>0</v>
      </c>
      <c r="BK18" s="45">
        <v>0</v>
      </c>
      <c r="BL18" s="45">
        <v>80880.929999888467</v>
      </c>
      <c r="BM18" s="45">
        <v>16874.650000000001</v>
      </c>
      <c r="BN18" s="45">
        <v>52233.35</v>
      </c>
      <c r="BO18" s="45">
        <v>360.76</v>
      </c>
      <c r="BP18" s="45">
        <v>92540</v>
      </c>
      <c r="BQ18" s="45">
        <v>0</v>
      </c>
      <c r="BR18" s="45">
        <v>27972.09</v>
      </c>
      <c r="BS18" s="45">
        <v>9773.84</v>
      </c>
      <c r="BT18" s="45">
        <v>0</v>
      </c>
      <c r="BU18" s="45">
        <v>0</v>
      </c>
      <c r="BV18" s="57">
        <v>0</v>
      </c>
      <c r="BW18" s="57">
        <v>0</v>
      </c>
      <c r="BX18" s="45">
        <v>69108</v>
      </c>
      <c r="BY18" s="45">
        <v>0</v>
      </c>
      <c r="BZ18" s="45">
        <v>0</v>
      </c>
      <c r="CA18" s="45">
        <v>1407.760165887604</v>
      </c>
      <c r="CB18" s="57">
        <v>92539.999899461109</v>
      </c>
      <c r="CC18" s="57">
        <v>0</v>
      </c>
      <c r="CD18" s="57">
        <v>27389.249806651198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64">
        <v>72342.720000000001</v>
      </c>
      <c r="CK18" s="64">
        <v>581.48</v>
      </c>
      <c r="CL18" s="64">
        <v>0</v>
      </c>
      <c r="CM18" s="64">
        <v>0</v>
      </c>
      <c r="CN18" s="64">
        <v>0</v>
      </c>
      <c r="CO18" s="64">
        <v>0</v>
      </c>
      <c r="CP18" s="64">
        <v>50089.390093234615</v>
      </c>
      <c r="CQ18" s="64">
        <v>0</v>
      </c>
      <c r="CR18" s="63">
        <v>0</v>
      </c>
      <c r="CS18" s="63">
        <v>0</v>
      </c>
      <c r="CT18" s="64">
        <v>0</v>
      </c>
      <c r="CU18" s="64">
        <v>0</v>
      </c>
      <c r="CV18" s="64">
        <v>0</v>
      </c>
      <c r="CW18" s="64">
        <v>0</v>
      </c>
      <c r="CX18" s="63">
        <v>0</v>
      </c>
      <c r="CY18" s="63">
        <v>0</v>
      </c>
      <c r="CZ18" s="64">
        <v>161648</v>
      </c>
      <c r="DA18" s="64">
        <v>1407.76</v>
      </c>
      <c r="DB18" s="63">
        <v>0</v>
      </c>
      <c r="DC18" s="63">
        <v>0</v>
      </c>
      <c r="DD18" s="63">
        <v>27972</v>
      </c>
      <c r="DE18" s="63">
        <v>486.72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97079.999945975389</v>
      </c>
      <c r="DO18" s="63">
        <v>2156.260215999966</v>
      </c>
      <c r="DP18" s="63">
        <v>0</v>
      </c>
      <c r="DQ18" s="63">
        <v>0</v>
      </c>
      <c r="DR18" s="63">
        <v>0</v>
      </c>
      <c r="DS18" s="63">
        <v>0</v>
      </c>
      <c r="DT18" s="63">
        <v>69108.000072960087</v>
      </c>
      <c r="DU18" s="63">
        <v>0</v>
      </c>
      <c r="DV18" s="63">
        <v>0</v>
      </c>
      <c r="DW18" s="63">
        <v>2551.580185147669</v>
      </c>
      <c r="DX18" s="63">
        <v>0</v>
      </c>
      <c r="DY18" s="63">
        <v>0</v>
      </c>
      <c r="DZ18" s="63">
        <v>27972.000194713528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0</v>
      </c>
      <c r="ER18" s="63">
        <v>0</v>
      </c>
      <c r="ES18" s="63">
        <v>0</v>
      </c>
      <c r="ET18" s="63">
        <v>0</v>
      </c>
      <c r="EU18" s="63">
        <v>0</v>
      </c>
      <c r="EV18" s="63">
        <v>166188</v>
      </c>
      <c r="EW18" s="63">
        <v>19957.539949681232</v>
      </c>
      <c r="EX18" s="63">
        <v>166188</v>
      </c>
      <c r="EY18" s="63">
        <v>19957.539949681232</v>
      </c>
      <c r="EZ18" s="63">
        <v>0</v>
      </c>
      <c r="FA18" s="63">
        <v>0</v>
      </c>
      <c r="FB18" s="63">
        <v>0</v>
      </c>
      <c r="FC18" s="63">
        <v>0</v>
      </c>
      <c r="FD18" s="63">
        <v>97080</v>
      </c>
      <c r="FE18" s="63">
        <v>2107.7299955122871</v>
      </c>
      <c r="FF18" s="63">
        <v>0</v>
      </c>
      <c r="FG18" s="63">
        <v>0</v>
      </c>
      <c r="FH18" s="63">
        <v>0</v>
      </c>
      <c r="FI18" s="63">
        <v>0</v>
      </c>
      <c r="FJ18" s="63">
        <v>0</v>
      </c>
      <c r="FK18" s="63">
        <v>0</v>
      </c>
      <c r="FL18" s="63">
        <v>0</v>
      </c>
      <c r="FM18" s="63">
        <v>0</v>
      </c>
      <c r="FN18" s="65">
        <v>0</v>
      </c>
      <c r="FO18" s="65">
        <v>0</v>
      </c>
      <c r="FP18" s="63">
        <v>27972</v>
      </c>
      <c r="FQ18" s="63">
        <v>12830.500034600962</v>
      </c>
      <c r="FR18" s="65">
        <v>0</v>
      </c>
      <c r="FS18" s="65">
        <v>0</v>
      </c>
      <c r="FT18" s="65">
        <v>0</v>
      </c>
      <c r="FU18" s="65">
        <v>0</v>
      </c>
      <c r="FV18" s="65">
        <v>0</v>
      </c>
      <c r="FW18" s="65">
        <v>0</v>
      </c>
      <c r="FX18" s="63">
        <v>0</v>
      </c>
      <c r="FY18" s="63">
        <v>0</v>
      </c>
      <c r="FZ18" s="63">
        <v>69108</v>
      </c>
      <c r="GA18" s="63">
        <v>17290.649947589787</v>
      </c>
      <c r="GB18" s="63">
        <v>0</v>
      </c>
      <c r="GC18" s="63">
        <v>0</v>
      </c>
      <c r="GD18" s="63">
        <v>97080</v>
      </c>
      <c r="GE18" s="63">
        <v>17290.649878718512</v>
      </c>
      <c r="GF18" s="63">
        <v>0</v>
      </c>
      <c r="GG18" s="63">
        <v>0</v>
      </c>
      <c r="GH18" s="65">
        <v>0</v>
      </c>
      <c r="GI18" s="65">
        <v>0</v>
      </c>
      <c r="GJ18" s="65">
        <v>0</v>
      </c>
      <c r="GK18" s="65">
        <v>0</v>
      </c>
      <c r="GL18" s="65">
        <v>27972</v>
      </c>
      <c r="GM18" s="65">
        <v>739.19</v>
      </c>
      <c r="GN18" s="65">
        <v>0</v>
      </c>
      <c r="GO18" s="65">
        <v>0</v>
      </c>
      <c r="GP18" s="109">
        <v>69180</v>
      </c>
      <c r="GQ18" s="65">
        <v>0</v>
      </c>
      <c r="GR18" s="65">
        <v>0</v>
      </c>
      <c r="GS18" s="65">
        <v>0</v>
      </c>
      <c r="GT18" s="63">
        <v>0</v>
      </c>
      <c r="GU18" s="63">
        <v>20420.70007238242</v>
      </c>
      <c r="GV18" s="65">
        <v>0</v>
      </c>
      <c r="GW18" s="65">
        <v>0</v>
      </c>
      <c r="GX18" s="65">
        <v>0</v>
      </c>
      <c r="GY18" s="65">
        <v>0</v>
      </c>
      <c r="GZ18" s="63">
        <v>27972.000089289697</v>
      </c>
      <c r="HA18" s="63">
        <v>0</v>
      </c>
      <c r="HB18" s="65">
        <v>0</v>
      </c>
      <c r="HC18" s="65">
        <v>0</v>
      </c>
      <c r="HD18" s="65">
        <v>69108</v>
      </c>
      <c r="HE18" s="65">
        <v>22972.74</v>
      </c>
      <c r="HF18" s="63">
        <v>0</v>
      </c>
      <c r="HG18" s="63">
        <v>0</v>
      </c>
      <c r="HH18" s="65">
        <v>0</v>
      </c>
      <c r="HI18" s="65">
        <v>0</v>
      </c>
      <c r="HJ18" s="65">
        <v>0</v>
      </c>
      <c r="HK18" s="65">
        <v>0</v>
      </c>
      <c r="HL18" s="63">
        <v>0</v>
      </c>
      <c r="HM18" s="63">
        <v>0</v>
      </c>
      <c r="HN18" s="109">
        <v>69108.00003572242</v>
      </c>
      <c r="HO18" s="65">
        <v>0</v>
      </c>
      <c r="HP18" s="65">
        <v>0</v>
      </c>
      <c r="HQ18" s="65">
        <v>0</v>
      </c>
      <c r="HR18" s="63">
        <v>27971.91</v>
      </c>
      <c r="HS18" s="63">
        <v>0</v>
      </c>
      <c r="HT18" s="65">
        <v>27971.91</v>
      </c>
      <c r="HU18" s="65">
        <v>24979.54</v>
      </c>
      <c r="HV18" s="65">
        <v>0</v>
      </c>
      <c r="HW18" s="65">
        <v>0</v>
      </c>
      <c r="HX18" s="63">
        <v>0</v>
      </c>
      <c r="HY18" s="63">
        <v>0</v>
      </c>
      <c r="HZ18" s="65">
        <v>0</v>
      </c>
      <c r="IA18" s="65">
        <v>0</v>
      </c>
      <c r="IB18" s="65">
        <v>0</v>
      </c>
      <c r="IC18" s="65">
        <v>0</v>
      </c>
      <c r="ID18" s="63">
        <f>+[1]Amortização_Mensal!IB18*1000000</f>
        <v>0</v>
      </c>
      <c r="IE18" s="63">
        <f>+[1]Amortização_Mensal!IC18*1000000</f>
        <v>0</v>
      </c>
      <c r="IF18" s="63">
        <f>+[1]Amortização_Mensal!ID18*1000000</f>
        <v>0</v>
      </c>
      <c r="IG18" s="63">
        <f>+[1]Amortização_Mensal!IE18*1000000</f>
        <v>0</v>
      </c>
      <c r="IH18" s="63">
        <f>+[1]Amortização_Mensal!IF18*1000000</f>
        <v>97080.09</v>
      </c>
      <c r="II18" s="63">
        <f>+[1]Amortização_Mensal!IG18*1000000</f>
        <v>27691.78</v>
      </c>
      <c r="IJ18" s="63">
        <f>+[1]Amortização_Mensal!IH18*1000000</f>
        <v>0</v>
      </c>
      <c r="IK18" s="71">
        <f>+[1]Amortização_Mensal!II18*1000000</f>
        <v>0</v>
      </c>
      <c r="IL18" s="63">
        <v>0</v>
      </c>
      <c r="IM18" s="63">
        <v>0</v>
      </c>
      <c r="IN18" s="63">
        <v>0</v>
      </c>
      <c r="IO18" s="63">
        <v>0</v>
      </c>
      <c r="IP18" s="63">
        <v>0</v>
      </c>
      <c r="IQ18" s="63">
        <v>0</v>
      </c>
      <c r="IR18" s="63">
        <v>0</v>
      </c>
      <c r="IS18" s="63">
        <v>0</v>
      </c>
      <c r="IT18" s="63">
        <f>+[1]Amortização_Mensal!IR18*1000000</f>
        <v>0</v>
      </c>
      <c r="IU18" s="63">
        <f>+[1]Amortização_Mensal!IS18*1000000</f>
        <v>0</v>
      </c>
      <c r="IV18" s="63">
        <f>+[3]Classificação_Orçamental!$M$6+[3]Classificação_Orçamental!$M$7</f>
        <v>198376.41993197432</v>
      </c>
      <c r="IW18" s="63">
        <f>+[1]Amortização_Mensal!IU18*1000000</f>
        <v>0</v>
      </c>
      <c r="IX18" s="63">
        <v>0</v>
      </c>
      <c r="IY18" s="71">
        <v>0</v>
      </c>
    </row>
    <row r="19" spans="3:261" ht="24.75" customHeight="1" x14ac:dyDescent="0.2">
      <c r="C19" s="68" t="s">
        <v>2</v>
      </c>
      <c r="D19" s="89">
        <v>0</v>
      </c>
      <c r="E19" s="46">
        <v>0</v>
      </c>
      <c r="F19" s="46">
        <v>0</v>
      </c>
      <c r="G19" s="46">
        <v>0</v>
      </c>
      <c r="H19" s="46">
        <v>491893.46</v>
      </c>
      <c r="I19" s="46">
        <v>18337.04</v>
      </c>
      <c r="J19" s="46">
        <v>2726.01</v>
      </c>
      <c r="K19" s="46">
        <v>1927.33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5"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45">
        <v>0</v>
      </c>
      <c r="BK19" s="45">
        <v>0</v>
      </c>
      <c r="BL19" s="45">
        <v>0</v>
      </c>
      <c r="BM19" s="45">
        <v>0</v>
      </c>
      <c r="BN19" s="45">
        <v>0</v>
      </c>
      <c r="BO19" s="45">
        <v>0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57">
        <v>0</v>
      </c>
      <c r="BW19" s="57">
        <v>0</v>
      </c>
      <c r="BX19" s="45">
        <v>0</v>
      </c>
      <c r="BY19" s="45">
        <v>0</v>
      </c>
      <c r="BZ19" s="45">
        <v>0</v>
      </c>
      <c r="CA19" s="45">
        <v>0</v>
      </c>
      <c r="CB19" s="57">
        <v>0</v>
      </c>
      <c r="CC19" s="57">
        <v>0</v>
      </c>
      <c r="CD19" s="57">
        <v>0</v>
      </c>
      <c r="CE19" s="57">
        <v>0</v>
      </c>
      <c r="CF19" s="57">
        <v>0</v>
      </c>
      <c r="CG19" s="57">
        <v>0</v>
      </c>
      <c r="CH19" s="57">
        <v>0</v>
      </c>
      <c r="CI19" s="57">
        <v>0</v>
      </c>
      <c r="CJ19" s="64">
        <v>0</v>
      </c>
      <c r="CK19" s="64">
        <v>0</v>
      </c>
      <c r="CL19" s="64">
        <v>0</v>
      </c>
      <c r="CM19" s="64">
        <v>0</v>
      </c>
      <c r="CN19" s="64">
        <v>0</v>
      </c>
      <c r="CO19" s="64">
        <v>0</v>
      </c>
      <c r="CP19" s="64">
        <v>0</v>
      </c>
      <c r="CQ19" s="64">
        <v>0</v>
      </c>
      <c r="CR19" s="63">
        <v>0</v>
      </c>
      <c r="CS19" s="63">
        <v>0</v>
      </c>
      <c r="CT19" s="64">
        <v>0</v>
      </c>
      <c r="CU19" s="64">
        <v>0</v>
      </c>
      <c r="CV19" s="64">
        <v>0</v>
      </c>
      <c r="CW19" s="64">
        <v>0</v>
      </c>
      <c r="CX19" s="63">
        <v>0</v>
      </c>
      <c r="CY19" s="63">
        <v>0</v>
      </c>
      <c r="CZ19" s="64">
        <v>0</v>
      </c>
      <c r="DA19" s="64">
        <v>0</v>
      </c>
      <c r="DB19" s="63">
        <v>0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63">
        <v>0</v>
      </c>
      <c r="DN19" s="63">
        <v>0</v>
      </c>
      <c r="DO19" s="63">
        <v>0</v>
      </c>
      <c r="DP19" s="63">
        <v>0</v>
      </c>
      <c r="DQ19" s="63">
        <v>0</v>
      </c>
      <c r="DR19" s="63">
        <v>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0</v>
      </c>
      <c r="EB19" s="63">
        <v>0</v>
      </c>
      <c r="EC19" s="63">
        <v>0</v>
      </c>
      <c r="ED19" s="63">
        <v>0</v>
      </c>
      <c r="EE19" s="63">
        <v>0</v>
      </c>
      <c r="EF19" s="63">
        <v>0</v>
      </c>
      <c r="EG19" s="63">
        <v>0</v>
      </c>
      <c r="EH19" s="63">
        <v>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0</v>
      </c>
      <c r="ER19" s="63">
        <v>0</v>
      </c>
      <c r="ES19" s="63">
        <v>0</v>
      </c>
      <c r="ET19" s="63">
        <v>0</v>
      </c>
      <c r="EU19" s="63">
        <v>0</v>
      </c>
      <c r="EV19" s="63"/>
      <c r="EW19" s="63"/>
      <c r="EX19" s="63">
        <v>0</v>
      </c>
      <c r="EY19" s="63">
        <v>0</v>
      </c>
      <c r="EZ19" s="63">
        <v>0</v>
      </c>
      <c r="FA19" s="63">
        <v>0</v>
      </c>
      <c r="FB19" s="63">
        <v>0</v>
      </c>
      <c r="FC19" s="63">
        <v>0</v>
      </c>
      <c r="FD19" s="63"/>
      <c r="FE19" s="63"/>
      <c r="FF19" s="63">
        <v>0</v>
      </c>
      <c r="FG19" s="63">
        <v>0</v>
      </c>
      <c r="FH19" s="63">
        <v>0</v>
      </c>
      <c r="FI19" s="63">
        <v>0</v>
      </c>
      <c r="FJ19" s="63">
        <v>0</v>
      </c>
      <c r="FK19" s="63">
        <v>0</v>
      </c>
      <c r="FL19" s="63">
        <v>0</v>
      </c>
      <c r="FM19" s="63">
        <v>0</v>
      </c>
      <c r="FN19" s="65">
        <v>0</v>
      </c>
      <c r="FO19" s="65">
        <v>0</v>
      </c>
      <c r="FP19" s="63">
        <v>0</v>
      </c>
      <c r="FQ19" s="63">
        <v>0</v>
      </c>
      <c r="FR19" s="65">
        <v>0</v>
      </c>
      <c r="FS19" s="65">
        <v>0</v>
      </c>
      <c r="FT19" s="65">
        <v>0</v>
      </c>
      <c r="FU19" s="65">
        <v>0</v>
      </c>
      <c r="FV19" s="65">
        <v>0</v>
      </c>
      <c r="FW19" s="65">
        <v>0</v>
      </c>
      <c r="FX19" s="63">
        <v>0</v>
      </c>
      <c r="FY19" s="63">
        <v>0</v>
      </c>
      <c r="FZ19" s="63">
        <v>0</v>
      </c>
      <c r="GA19" s="63">
        <v>0</v>
      </c>
      <c r="GB19" s="63">
        <v>0</v>
      </c>
      <c r="GC19" s="63">
        <v>0</v>
      </c>
      <c r="GD19" s="63">
        <v>0</v>
      </c>
      <c r="GE19" s="63">
        <v>0</v>
      </c>
      <c r="GF19" s="63">
        <v>0</v>
      </c>
      <c r="GG19" s="63">
        <v>0</v>
      </c>
      <c r="GH19" s="65">
        <v>0</v>
      </c>
      <c r="GI19" s="65">
        <v>0</v>
      </c>
      <c r="GJ19" s="65">
        <v>0</v>
      </c>
      <c r="GK19" s="65">
        <v>0</v>
      </c>
      <c r="GL19" s="65">
        <v>0</v>
      </c>
      <c r="GM19" s="65">
        <v>0</v>
      </c>
      <c r="GN19" s="65">
        <v>0</v>
      </c>
      <c r="GO19" s="65">
        <v>0</v>
      </c>
      <c r="GP19" s="109">
        <v>0</v>
      </c>
      <c r="GQ19" s="65">
        <v>0</v>
      </c>
      <c r="GR19" s="65">
        <v>0</v>
      </c>
      <c r="GS19" s="65">
        <v>0</v>
      </c>
      <c r="GT19" s="63">
        <v>0</v>
      </c>
      <c r="GU19" s="63">
        <v>0</v>
      </c>
      <c r="GV19" s="65">
        <v>0</v>
      </c>
      <c r="GW19" s="65">
        <v>0</v>
      </c>
      <c r="GX19" s="65">
        <v>0</v>
      </c>
      <c r="GY19" s="65">
        <v>0</v>
      </c>
      <c r="GZ19" s="63">
        <v>0</v>
      </c>
      <c r="HA19" s="63">
        <v>0</v>
      </c>
      <c r="HB19" s="65">
        <v>0</v>
      </c>
      <c r="HC19" s="65">
        <v>7272.47663240159</v>
      </c>
      <c r="HD19" s="65">
        <v>0</v>
      </c>
      <c r="HE19" s="65">
        <v>0</v>
      </c>
      <c r="HF19" s="63">
        <v>0</v>
      </c>
      <c r="HG19" s="63">
        <v>0</v>
      </c>
      <c r="HH19" s="65">
        <v>0</v>
      </c>
      <c r="HI19" s="65">
        <v>0</v>
      </c>
      <c r="HJ19" s="65">
        <v>0</v>
      </c>
      <c r="HK19" s="65">
        <v>0</v>
      </c>
      <c r="HL19" s="63">
        <v>0</v>
      </c>
      <c r="HM19" s="63">
        <v>6222.9154501029598</v>
      </c>
      <c r="HN19" s="109">
        <v>0</v>
      </c>
      <c r="HO19" s="65">
        <v>0</v>
      </c>
      <c r="HP19" s="65">
        <v>0</v>
      </c>
      <c r="HQ19" s="97">
        <v>0</v>
      </c>
      <c r="HR19" s="63">
        <v>0</v>
      </c>
      <c r="HS19" s="63">
        <v>0</v>
      </c>
      <c r="HT19" s="65">
        <v>0</v>
      </c>
      <c r="HU19" s="65">
        <v>0</v>
      </c>
      <c r="HV19" s="65">
        <v>0</v>
      </c>
      <c r="HW19" s="65">
        <v>0</v>
      </c>
      <c r="HX19" s="63">
        <v>0</v>
      </c>
      <c r="HY19" s="63">
        <v>74862.668802929722</v>
      </c>
      <c r="HZ19" s="65">
        <v>0</v>
      </c>
      <c r="IA19" s="65">
        <v>0</v>
      </c>
      <c r="IB19" s="65">
        <v>0</v>
      </c>
      <c r="IC19" s="65">
        <v>0</v>
      </c>
      <c r="ID19" s="63">
        <f>+[1]Amortização_Mensal!IB19*1000000</f>
        <v>0</v>
      </c>
      <c r="IE19" s="63">
        <f>+[1]Amortização_Mensal!IC19*1000000</f>
        <v>7004.6133631585644</v>
      </c>
      <c r="IF19" s="63">
        <f>+[1]Amortização_Mensal!ID19*1000000</f>
        <v>0</v>
      </c>
      <c r="IG19" s="63">
        <f>+[1]Amortização_Mensal!IE19*1000000</f>
        <v>0</v>
      </c>
      <c r="IH19" s="63">
        <f>+[1]Amortização_Mensal!IF19*1000000</f>
        <v>0</v>
      </c>
      <c r="II19" s="63">
        <f>+[1]Amortização_Mensal!IG19*1000000</f>
        <v>0</v>
      </c>
      <c r="IJ19" s="63">
        <f>+[1]Amortização_Mensal!IH19*1000000</f>
        <v>0</v>
      </c>
      <c r="IK19" s="71">
        <f>+[1]Amortização_Mensal!II19*1000000</f>
        <v>0</v>
      </c>
      <c r="IL19" s="63">
        <v>0</v>
      </c>
      <c r="IM19" s="63">
        <f>+[4]Classificação_Orçamental!$N$5</f>
        <v>70907.136108023959</v>
      </c>
      <c r="IN19" s="63">
        <v>0</v>
      </c>
      <c r="IO19" s="63">
        <v>0</v>
      </c>
      <c r="IP19" s="63">
        <v>0</v>
      </c>
      <c r="IQ19" s="63">
        <f>+[5]Classificação_Orçamental!$N$5</f>
        <v>13015.734613705805</v>
      </c>
      <c r="IR19" s="63">
        <v>0</v>
      </c>
      <c r="IS19" s="63">
        <f>+[6]Classificação_Orçamental!$N$7</f>
        <v>4634.0902683090289</v>
      </c>
      <c r="IT19" s="63">
        <f>+[1]Amortização_Mensal!IR19*1000000</f>
        <v>0</v>
      </c>
      <c r="IU19" s="63">
        <f>+[1]Amortização_Mensal!IS19*1000000</f>
        <v>0</v>
      </c>
      <c r="IV19" s="63">
        <f>+[3]Classificação_Orçamental!$M$8</f>
        <v>80191.232220827165</v>
      </c>
      <c r="IW19" s="63">
        <f>+[1]Amortização_Mensal!IU19*1000000</f>
        <v>0</v>
      </c>
      <c r="IX19" s="63">
        <v>0</v>
      </c>
      <c r="IY19" s="71">
        <v>0</v>
      </c>
    </row>
    <row r="20" spans="3:261" ht="24.75" customHeight="1" x14ac:dyDescent="0.2">
      <c r="C20" s="68" t="s">
        <v>4</v>
      </c>
      <c r="D20" s="89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6247.3</v>
      </c>
      <c r="BE20" s="45">
        <v>3424.3</v>
      </c>
      <c r="BF20" s="45">
        <v>0</v>
      </c>
      <c r="BG20" s="45"/>
      <c r="BH20" s="45">
        <v>0</v>
      </c>
      <c r="BI20" s="45"/>
      <c r="BJ20" s="45">
        <v>0</v>
      </c>
      <c r="BK20" s="45"/>
      <c r="BL20" s="45">
        <v>0</v>
      </c>
      <c r="BM20" s="45"/>
      <c r="BN20" s="45">
        <v>0</v>
      </c>
      <c r="BO20" s="45"/>
      <c r="BP20" s="45">
        <v>0</v>
      </c>
      <c r="BQ20" s="45"/>
      <c r="BR20" s="45">
        <v>0</v>
      </c>
      <c r="BS20" s="45"/>
      <c r="BT20" s="45">
        <v>0</v>
      </c>
      <c r="BU20" s="45"/>
      <c r="BV20" s="57">
        <v>0</v>
      </c>
      <c r="BW20" s="57"/>
      <c r="BX20" s="45">
        <v>0</v>
      </c>
      <c r="BY20" s="45"/>
      <c r="BZ20" s="45">
        <v>0</v>
      </c>
      <c r="CA20" s="45"/>
      <c r="CB20" s="57">
        <v>5375.85</v>
      </c>
      <c r="CC20" s="57">
        <v>3769.02</v>
      </c>
      <c r="CD20" s="57">
        <v>2960.95</v>
      </c>
      <c r="CE20" s="57">
        <v>66043.88</v>
      </c>
      <c r="CF20" s="57">
        <v>0</v>
      </c>
      <c r="CG20" s="57">
        <v>0</v>
      </c>
      <c r="CH20" s="57">
        <v>24333.75</v>
      </c>
      <c r="CI20" s="57">
        <v>14013.240101622716</v>
      </c>
      <c r="CJ20" s="64">
        <v>0</v>
      </c>
      <c r="CK20" s="64">
        <v>0</v>
      </c>
      <c r="CL20" s="64">
        <v>0</v>
      </c>
      <c r="CM20" s="64">
        <v>0</v>
      </c>
      <c r="CN20" s="64">
        <v>0</v>
      </c>
      <c r="CO20" s="64">
        <v>0</v>
      </c>
      <c r="CP20" s="64">
        <v>14005.68</v>
      </c>
      <c r="CQ20" s="64">
        <v>74330.92</v>
      </c>
      <c r="CR20" s="63">
        <v>0</v>
      </c>
      <c r="CS20" s="63"/>
      <c r="CT20" s="64">
        <v>19848.990000000002</v>
      </c>
      <c r="CU20" s="64">
        <v>32654.670131601553</v>
      </c>
      <c r="CV20" s="64">
        <v>0</v>
      </c>
      <c r="CW20" s="64"/>
      <c r="CX20" s="63">
        <v>0</v>
      </c>
      <c r="CY20" s="63"/>
      <c r="CZ20" s="64">
        <v>8420.2000000000007</v>
      </c>
      <c r="DA20" s="64">
        <v>4233.2300000000005</v>
      </c>
      <c r="DB20" s="63">
        <v>0</v>
      </c>
      <c r="DC20" s="63"/>
      <c r="DD20" s="63">
        <v>8876.35</v>
      </c>
      <c r="DE20" s="63">
        <v>85128.649890902612</v>
      </c>
      <c r="DF20" s="63">
        <v>0</v>
      </c>
      <c r="DG20" s="63">
        <v>0</v>
      </c>
      <c r="DH20" s="63">
        <v>3217.81</v>
      </c>
      <c r="DI20" s="63">
        <v>52144.990080600852</v>
      </c>
      <c r="DJ20" s="63">
        <v>0</v>
      </c>
      <c r="DK20" s="63">
        <v>0</v>
      </c>
      <c r="DL20" s="63">
        <v>0</v>
      </c>
      <c r="DM20" s="63">
        <v>0</v>
      </c>
      <c r="DN20" s="63">
        <v>8905.7999999999993</v>
      </c>
      <c r="DO20" s="63">
        <v>109212.78041337831</v>
      </c>
      <c r="DP20" s="63">
        <v>8905.7999999999993</v>
      </c>
      <c r="DQ20" s="63">
        <v>1939.57988884826</v>
      </c>
      <c r="DR20" s="63">
        <v>0</v>
      </c>
      <c r="DS20" s="63">
        <v>0</v>
      </c>
      <c r="DT20" s="63">
        <v>16274.33</v>
      </c>
      <c r="DU20" s="63">
        <v>22636.469916095906</v>
      </c>
      <c r="DV20" s="63">
        <v>1648.0401828575457</v>
      </c>
      <c r="DW20" s="63">
        <v>0</v>
      </c>
      <c r="DX20" s="63">
        <v>4771</v>
      </c>
      <c r="DY20" s="63">
        <v>3470.9</v>
      </c>
      <c r="DZ20" s="63">
        <v>4130.22</v>
      </c>
      <c r="EA20" s="63">
        <v>1486.8798305107239</v>
      </c>
      <c r="EB20" s="63">
        <v>8263.32</v>
      </c>
      <c r="EC20" s="63">
        <v>106498.38019800025</v>
      </c>
      <c r="ED20" s="63"/>
      <c r="EE20" s="63">
        <v>20728.000018181243</v>
      </c>
      <c r="EF20" s="63">
        <v>0</v>
      </c>
      <c r="EG20" s="63">
        <v>0</v>
      </c>
      <c r="EH20" s="63">
        <v>0</v>
      </c>
      <c r="EI20" s="63">
        <v>0</v>
      </c>
      <c r="EJ20" s="63">
        <v>319219.37</v>
      </c>
      <c r="EK20" s="63">
        <v>172014.85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0</v>
      </c>
      <c r="ER20" s="63">
        <v>0</v>
      </c>
      <c r="ES20" s="63">
        <v>0</v>
      </c>
      <c r="ET20" s="63">
        <v>0</v>
      </c>
      <c r="EU20" s="63">
        <v>0</v>
      </c>
      <c r="EV20" s="63">
        <v>18575.59</v>
      </c>
      <c r="EW20" s="63">
        <v>34129.619907396642</v>
      </c>
      <c r="EX20" s="63">
        <v>18575.59</v>
      </c>
      <c r="EY20" s="63">
        <v>34129.619907396642</v>
      </c>
      <c r="EZ20" s="63">
        <v>0</v>
      </c>
      <c r="FA20" s="63">
        <v>0</v>
      </c>
      <c r="FB20" s="63">
        <v>0</v>
      </c>
      <c r="FC20" s="63">
        <v>0</v>
      </c>
      <c r="FD20" s="63">
        <v>361685</v>
      </c>
      <c r="FE20" s="63">
        <v>162982.10009312606</v>
      </c>
      <c r="FF20" s="63">
        <v>0</v>
      </c>
      <c r="FG20" s="63">
        <v>0</v>
      </c>
      <c r="FH20" s="63">
        <v>28293.93</v>
      </c>
      <c r="FI20" s="63">
        <v>5784.6799544207897</v>
      </c>
      <c r="FJ20" s="63">
        <v>0</v>
      </c>
      <c r="FK20" s="63">
        <v>0</v>
      </c>
      <c r="FL20" s="63">
        <v>0</v>
      </c>
      <c r="FM20" s="63">
        <v>0</v>
      </c>
      <c r="FN20" s="65">
        <v>358831.19</v>
      </c>
      <c r="FO20" s="65">
        <v>172132.65000073641</v>
      </c>
      <c r="FP20" s="63">
        <v>0</v>
      </c>
      <c r="FQ20" s="63">
        <v>0</v>
      </c>
      <c r="FR20" s="65">
        <v>0</v>
      </c>
      <c r="FS20" s="65">
        <v>0</v>
      </c>
      <c r="FT20" s="65">
        <v>0</v>
      </c>
      <c r="FU20" s="65">
        <v>0</v>
      </c>
      <c r="FV20" s="65">
        <v>0</v>
      </c>
      <c r="FW20" s="65">
        <v>0</v>
      </c>
      <c r="FX20" s="63">
        <v>0</v>
      </c>
      <c r="FY20" s="63">
        <v>0</v>
      </c>
      <c r="FZ20" s="63">
        <v>380572.73000000004</v>
      </c>
      <c r="GA20" s="63">
        <v>167348.47004918134</v>
      </c>
      <c r="GB20" s="63">
        <v>0</v>
      </c>
      <c r="GC20" s="63">
        <v>0</v>
      </c>
      <c r="GD20" s="63">
        <v>0</v>
      </c>
      <c r="GE20" s="63">
        <v>0</v>
      </c>
      <c r="GF20" s="63">
        <v>0</v>
      </c>
      <c r="GG20" s="63">
        <v>0</v>
      </c>
      <c r="GH20" s="65">
        <v>0</v>
      </c>
      <c r="GI20" s="65">
        <v>0</v>
      </c>
      <c r="GJ20" s="65">
        <v>0</v>
      </c>
      <c r="GK20" s="65">
        <v>0</v>
      </c>
      <c r="GL20" s="65">
        <v>355620.26</v>
      </c>
      <c r="GM20" s="65">
        <v>151264.31</v>
      </c>
      <c r="GN20" s="65">
        <v>0</v>
      </c>
      <c r="GO20" s="65">
        <v>0</v>
      </c>
      <c r="GP20" s="109">
        <v>2575.31</v>
      </c>
      <c r="GQ20" s="65">
        <v>361.85</v>
      </c>
      <c r="GR20" s="65">
        <v>0</v>
      </c>
      <c r="GS20" s="65">
        <v>0</v>
      </c>
      <c r="GT20" s="63">
        <v>0</v>
      </c>
      <c r="GU20" s="63">
        <v>0</v>
      </c>
      <c r="GV20" s="65">
        <v>0</v>
      </c>
      <c r="GW20" s="65">
        <v>0</v>
      </c>
      <c r="GX20" s="65">
        <v>300220.52</v>
      </c>
      <c r="GY20" s="65">
        <v>124775.61</v>
      </c>
      <c r="GZ20" s="63">
        <v>91712.5</v>
      </c>
      <c r="HA20" s="63">
        <v>10369.120000000001</v>
      </c>
      <c r="HB20" s="65">
        <v>0</v>
      </c>
      <c r="HC20" s="65">
        <v>0</v>
      </c>
      <c r="HD20" s="65">
        <v>2849.74</v>
      </c>
      <c r="HE20" s="65">
        <v>382.97</v>
      </c>
      <c r="HF20" s="63">
        <v>0</v>
      </c>
      <c r="HG20" s="63">
        <v>0</v>
      </c>
      <c r="HH20" s="65">
        <v>20558.490000000002</v>
      </c>
      <c r="HI20" s="65">
        <v>1280.3399999999999</v>
      </c>
      <c r="HJ20" s="65">
        <v>348267.96</v>
      </c>
      <c r="HK20" s="65">
        <v>129039.23000000001</v>
      </c>
      <c r="HL20" s="63">
        <v>75738.710000000006</v>
      </c>
      <c r="HM20" s="63">
        <v>28921.530078042084</v>
      </c>
      <c r="HN20" s="109">
        <v>2635.45</v>
      </c>
      <c r="HO20" s="65">
        <v>352.98</v>
      </c>
      <c r="HP20" s="65">
        <v>0</v>
      </c>
      <c r="HQ20" s="65">
        <v>0</v>
      </c>
      <c r="HR20" s="63">
        <v>14318.74</v>
      </c>
      <c r="HS20" s="63">
        <v>2898.99</v>
      </c>
      <c r="HT20" s="65">
        <v>6554.52</v>
      </c>
      <c r="HU20" s="65">
        <v>1224.55</v>
      </c>
      <c r="HV20" s="65">
        <v>352213.76000000001</v>
      </c>
      <c r="HW20" s="65">
        <v>126683.32000000002</v>
      </c>
      <c r="HX20" s="63">
        <v>72392.819390722012</v>
      </c>
      <c r="HY20" s="63">
        <v>37293.270595220427</v>
      </c>
      <c r="HZ20" s="65">
        <v>2573.2600000000002</v>
      </c>
      <c r="IA20" s="65">
        <v>333.44990348558395</v>
      </c>
      <c r="IB20" s="65">
        <v>0</v>
      </c>
      <c r="IC20" s="65">
        <v>0</v>
      </c>
      <c r="ID20" s="63">
        <f>+[1]Amortização_Mensal!IB20*1000000</f>
        <v>0</v>
      </c>
      <c r="IE20" s="63">
        <f>+[1]Amortização_Mensal!IC20*1000000</f>
        <v>0</v>
      </c>
      <c r="IF20" s="63">
        <f>+[1]Amortização_Mensal!ID20*1000000</f>
        <v>19761.36</v>
      </c>
      <c r="IG20" s="63">
        <f>+[1]Amortização_Mensal!IE20*1000000</f>
        <v>4025.7600000000007</v>
      </c>
      <c r="IH20" s="63">
        <f>+[1]Amortização_Mensal!IF20*1000000</f>
        <v>363363.73</v>
      </c>
      <c r="II20" s="63">
        <f>+[1]Amortização_Mensal!IG20*1000000</f>
        <v>128594.71</v>
      </c>
      <c r="IJ20" s="63">
        <f>+[1]Amortização_Mensal!IH20*1000000</f>
        <v>62320.25</v>
      </c>
      <c r="IK20" s="71">
        <f>+[1]Amortização_Mensal!II20*1000000</f>
        <v>20016.48</v>
      </c>
      <c r="IL20" s="63">
        <v>0</v>
      </c>
      <c r="IM20" s="63">
        <v>0</v>
      </c>
      <c r="IN20" s="63">
        <v>0</v>
      </c>
      <c r="IO20" s="63">
        <v>0</v>
      </c>
      <c r="IP20" s="63">
        <f>+[5]Classificação_Orçamental!$M$4</f>
        <v>13385.51</v>
      </c>
      <c r="IQ20" s="63">
        <f>+[5]Classificação_Orçamental!$N$4</f>
        <v>2606.87</v>
      </c>
      <c r="IR20" s="63">
        <f>+[6]Classificação_Orçamental!$M$3+[6]Classificação_Orçamental!$M$4</f>
        <v>8742.77</v>
      </c>
      <c r="IS20" s="63">
        <f>+[6]Classificação_Orçamental!$N$3+[6]Classificação_Orçamental!$N$4</f>
        <v>2425.1999999999998</v>
      </c>
      <c r="IT20" s="63">
        <f>+[2]Classificação_Orçamental!M3</f>
        <v>346978.08</v>
      </c>
      <c r="IU20" s="63">
        <f>+[2]Classificação_Orçamental!N3</f>
        <v>117793.34</v>
      </c>
      <c r="IV20" s="63">
        <f>+[3]Classificação_Orçamental!M11+[3]Classificação_Orçamental!M12</f>
        <v>79233.039999999994</v>
      </c>
      <c r="IW20" s="63">
        <f>+[3]Classificação_Orçamental!N11+[3]Classificação_Orçamental!N12</f>
        <v>70064.42</v>
      </c>
      <c r="IX20" s="63">
        <f>+[7]Classificação_Orçamental!M17</f>
        <v>2788.09</v>
      </c>
      <c r="IY20" s="71">
        <f>+[7]Classificação_Orçamental!N17</f>
        <v>335.27</v>
      </c>
    </row>
    <row r="21" spans="3:261" ht="24.75" customHeight="1" x14ac:dyDescent="0.2">
      <c r="C21" s="68" t="s">
        <v>5</v>
      </c>
      <c r="D21" s="89">
        <v>0</v>
      </c>
      <c r="E21" s="46">
        <v>0</v>
      </c>
      <c r="F21" s="46">
        <v>201930</v>
      </c>
      <c r="G21" s="46">
        <v>29324.81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189938.75</v>
      </c>
      <c r="O21" s="46">
        <v>27583.41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5">
        <v>0</v>
      </c>
      <c r="AC21" s="45">
        <v>0</v>
      </c>
      <c r="AD21" s="45">
        <v>182868.55</v>
      </c>
      <c r="AE21" s="45">
        <v>11934.47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189938.75</v>
      </c>
      <c r="AM21" s="45">
        <v>27583.41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>
        <v>0</v>
      </c>
      <c r="AZ21" s="45">
        <v>102457.4</v>
      </c>
      <c r="BA21" s="45">
        <v>27583.4</v>
      </c>
      <c r="BB21" s="45">
        <v>0</v>
      </c>
      <c r="BC21" s="45">
        <v>0</v>
      </c>
      <c r="BD21" s="45">
        <v>89842.500000222222</v>
      </c>
      <c r="BE21" s="45">
        <v>0</v>
      </c>
      <c r="BF21" s="45">
        <v>0</v>
      </c>
      <c r="BG21" s="45">
        <v>0</v>
      </c>
      <c r="BH21" s="45">
        <v>180580.76</v>
      </c>
      <c r="BI21" s="45">
        <v>30791.61</v>
      </c>
      <c r="BJ21" s="45">
        <v>0</v>
      </c>
      <c r="BK21" s="45"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185622.13</v>
      </c>
      <c r="BU21" s="45">
        <v>32709.919999999998</v>
      </c>
      <c r="BV21" s="57">
        <v>0</v>
      </c>
      <c r="BW21" s="57">
        <v>0</v>
      </c>
      <c r="BX21" s="45">
        <v>0</v>
      </c>
      <c r="BY21" s="45">
        <v>0</v>
      </c>
      <c r="BZ21" s="45">
        <v>0</v>
      </c>
      <c r="CA21" s="45">
        <v>0</v>
      </c>
      <c r="CB21" s="57">
        <v>0</v>
      </c>
      <c r="CC21" s="57">
        <v>0</v>
      </c>
      <c r="CD21" s="57">
        <v>0</v>
      </c>
      <c r="CE21" s="57">
        <v>0</v>
      </c>
      <c r="CF21" s="57">
        <v>0</v>
      </c>
      <c r="CG21" s="57">
        <v>0</v>
      </c>
      <c r="CH21" s="57">
        <v>125462.02</v>
      </c>
      <c r="CI21" s="57">
        <v>40147.85</v>
      </c>
      <c r="CJ21" s="64">
        <v>56249.909927990171</v>
      </c>
      <c r="CK21" s="64">
        <v>0</v>
      </c>
      <c r="CL21" s="64">
        <v>0</v>
      </c>
      <c r="CM21" s="64">
        <v>0</v>
      </c>
      <c r="CN21" s="64">
        <v>0</v>
      </c>
      <c r="CO21" s="64">
        <v>0</v>
      </c>
      <c r="CP21" s="64">
        <v>0</v>
      </c>
      <c r="CQ21" s="64">
        <v>0</v>
      </c>
      <c r="CR21" s="63">
        <v>0</v>
      </c>
      <c r="CS21" s="63">
        <v>0</v>
      </c>
      <c r="CT21" s="64">
        <v>182428.3</v>
      </c>
      <c r="CU21" s="64">
        <v>30778.9</v>
      </c>
      <c r="CV21" s="64">
        <v>0</v>
      </c>
      <c r="CW21" s="64">
        <v>0</v>
      </c>
      <c r="CX21" s="63">
        <v>0</v>
      </c>
      <c r="CY21" s="63">
        <v>0</v>
      </c>
      <c r="CZ21" s="64">
        <v>0</v>
      </c>
      <c r="DA21" s="64">
        <v>0</v>
      </c>
      <c r="DB21" s="63">
        <v>0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183139.8</v>
      </c>
      <c r="DK21" s="63">
        <v>31038.11</v>
      </c>
      <c r="DL21" s="63">
        <v>0</v>
      </c>
      <c r="DM21" s="63">
        <v>0</v>
      </c>
      <c r="DN21" s="63">
        <v>0</v>
      </c>
      <c r="DO21" s="63">
        <v>0</v>
      </c>
      <c r="DP21" s="63">
        <v>29266.550184380099</v>
      </c>
      <c r="DQ21" s="63">
        <v>181534.29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187752.5</v>
      </c>
      <c r="EE21" s="63">
        <v>37453.890084160521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0</v>
      </c>
      <c r="ER21" s="63">
        <v>0</v>
      </c>
      <c r="ES21" s="63">
        <v>0</v>
      </c>
      <c r="ET21" s="63">
        <v>0</v>
      </c>
      <c r="EU21" s="63">
        <v>0</v>
      </c>
      <c r="EV21" s="63">
        <v>187674.65</v>
      </c>
      <c r="EW21" s="63">
        <v>14231.691295672033</v>
      </c>
      <c r="EX21" s="63">
        <v>187674.65</v>
      </c>
      <c r="EY21" s="63">
        <v>14231.691295672033</v>
      </c>
      <c r="EZ21" s="63">
        <v>0</v>
      </c>
      <c r="FA21" s="63">
        <v>0</v>
      </c>
      <c r="FB21" s="63">
        <v>0</v>
      </c>
      <c r="FC21" s="63">
        <v>0</v>
      </c>
      <c r="FD21" s="63">
        <v>0</v>
      </c>
      <c r="FE21" s="63">
        <v>0</v>
      </c>
      <c r="FF21" s="63">
        <v>0</v>
      </c>
      <c r="FG21" s="63">
        <v>0</v>
      </c>
      <c r="FH21" s="63">
        <v>189893.81</v>
      </c>
      <c r="FI21" s="63">
        <v>28477.950106431497</v>
      </c>
      <c r="FJ21" s="63">
        <v>0</v>
      </c>
      <c r="FK21" s="63">
        <v>0</v>
      </c>
      <c r="FL21" s="63">
        <v>0</v>
      </c>
      <c r="FM21" s="63">
        <v>0</v>
      </c>
      <c r="FN21" s="65">
        <v>0</v>
      </c>
      <c r="FO21" s="65">
        <v>0</v>
      </c>
      <c r="FP21" s="63">
        <v>185778.19</v>
      </c>
      <c r="FQ21" s="63">
        <v>26362.449979331694</v>
      </c>
      <c r="FR21" s="65">
        <v>0</v>
      </c>
      <c r="FS21" s="65">
        <v>0</v>
      </c>
      <c r="FT21" s="65">
        <v>0</v>
      </c>
      <c r="FU21" s="65">
        <v>0</v>
      </c>
      <c r="FV21" s="65">
        <v>0</v>
      </c>
      <c r="FW21" s="65">
        <v>4199.6160351053622</v>
      </c>
      <c r="FX21" s="63">
        <v>0</v>
      </c>
      <c r="FY21" s="63">
        <v>0</v>
      </c>
      <c r="FZ21" s="63">
        <v>0</v>
      </c>
      <c r="GA21" s="63">
        <v>0</v>
      </c>
      <c r="GB21" s="63">
        <v>0</v>
      </c>
      <c r="GC21" s="63">
        <v>0</v>
      </c>
      <c r="GD21" s="63">
        <v>176282.64</v>
      </c>
      <c r="GE21" s="63">
        <v>7681.0817509163007</v>
      </c>
      <c r="GF21" s="63">
        <v>0</v>
      </c>
      <c r="GG21" s="63">
        <v>0</v>
      </c>
      <c r="GH21" s="65">
        <v>0</v>
      </c>
      <c r="GI21" s="65">
        <v>0</v>
      </c>
      <c r="GJ21" s="65">
        <v>0</v>
      </c>
      <c r="GK21" s="65">
        <v>0</v>
      </c>
      <c r="GL21" s="65">
        <v>173128.48</v>
      </c>
      <c r="GM21" s="65">
        <v>22067.85</v>
      </c>
      <c r="GN21" s="65">
        <v>0</v>
      </c>
      <c r="GO21" s="65">
        <v>2652.7031063321388</v>
      </c>
      <c r="GP21" s="109">
        <v>0</v>
      </c>
      <c r="GQ21" s="65">
        <v>0</v>
      </c>
      <c r="GR21" s="65">
        <v>0</v>
      </c>
      <c r="GS21" s="65">
        <v>0</v>
      </c>
      <c r="GT21" s="63">
        <v>0</v>
      </c>
      <c r="GU21" s="63">
        <v>0</v>
      </c>
      <c r="GV21" s="65">
        <v>0</v>
      </c>
      <c r="GW21" s="65">
        <v>0</v>
      </c>
      <c r="GX21" s="65">
        <v>0</v>
      </c>
      <c r="GY21" s="65">
        <v>0</v>
      </c>
      <c r="GZ21" s="63">
        <v>178085.21</v>
      </c>
      <c r="HA21" s="63">
        <v>24035.77</v>
      </c>
      <c r="HB21" s="65">
        <v>0</v>
      </c>
      <c r="HC21" s="65">
        <v>2971.9975443856738</v>
      </c>
      <c r="HD21" s="65">
        <v>0</v>
      </c>
      <c r="HE21" s="65">
        <v>0</v>
      </c>
      <c r="HF21" s="63">
        <v>0</v>
      </c>
      <c r="HG21" s="63">
        <v>0</v>
      </c>
      <c r="HH21" s="65">
        <v>0</v>
      </c>
      <c r="HI21" s="65">
        <v>1031.96</v>
      </c>
      <c r="HJ21" s="65">
        <v>0</v>
      </c>
      <c r="HK21" s="65">
        <v>0</v>
      </c>
      <c r="HL21" s="63">
        <v>0</v>
      </c>
      <c r="HM21" s="63">
        <v>0</v>
      </c>
      <c r="HN21" s="109">
        <v>0</v>
      </c>
      <c r="HO21" s="65">
        <v>0</v>
      </c>
      <c r="HP21" s="65">
        <v>0</v>
      </c>
      <c r="HQ21" s="65">
        <v>0</v>
      </c>
      <c r="HR21" s="63">
        <v>174039.67999999999</v>
      </c>
      <c r="HS21" s="63">
        <v>0</v>
      </c>
      <c r="HT21" s="65">
        <v>0</v>
      </c>
      <c r="HU21" s="65">
        <v>0</v>
      </c>
      <c r="HV21" s="65">
        <v>0</v>
      </c>
      <c r="HW21" s="65">
        <v>0</v>
      </c>
      <c r="HX21" s="63">
        <v>0</v>
      </c>
      <c r="HY21" s="63">
        <v>0</v>
      </c>
      <c r="HZ21" s="65">
        <v>0</v>
      </c>
      <c r="IA21" s="65">
        <v>0</v>
      </c>
      <c r="IB21" s="65">
        <v>0</v>
      </c>
      <c r="IC21" s="65">
        <v>0</v>
      </c>
      <c r="ID21" s="63">
        <f>+[1]Amortização_Mensal!IB21*1000000</f>
        <v>0</v>
      </c>
      <c r="IE21" s="63">
        <f>+[1]Amortização_Mensal!IC21*1000000</f>
        <v>0</v>
      </c>
      <c r="IF21" s="63">
        <f>+[1]Amortização_Mensal!ID21*1000000</f>
        <v>0</v>
      </c>
      <c r="IG21" s="63">
        <f>+[1]Amortização_Mensal!IE21*1000000</f>
        <v>0</v>
      </c>
      <c r="IH21" s="63">
        <f>+[1]Amortização_Mensal!IF21*1000000</f>
        <v>174650.67</v>
      </c>
      <c r="II21" s="63">
        <f>+[1]Amortização_Mensal!IG21*1000000</f>
        <v>50211.89354434023</v>
      </c>
      <c r="IJ21" s="63">
        <f>+[1]Amortização_Mensal!IH21*1000000</f>
        <v>0</v>
      </c>
      <c r="IK21" s="71">
        <f>+[1]Amortização_Mensal!II21*1000000</f>
        <v>0</v>
      </c>
      <c r="IL21" s="63">
        <v>0</v>
      </c>
      <c r="IM21" s="63">
        <v>0</v>
      </c>
      <c r="IN21" s="63">
        <v>0</v>
      </c>
      <c r="IO21" s="63">
        <v>0</v>
      </c>
      <c r="IP21" s="63">
        <v>0</v>
      </c>
      <c r="IQ21" s="63">
        <v>0</v>
      </c>
      <c r="IR21" s="63">
        <v>0</v>
      </c>
      <c r="IS21" s="63">
        <f>+[6]Classificação_Orçamental!N5</f>
        <v>3401.5017036328695</v>
      </c>
      <c r="IT21" s="63">
        <f>+[2]Classificação_Orçamental!M4</f>
        <v>174320.05</v>
      </c>
      <c r="IU21" s="63">
        <f>+[2]Classificação_Orçamental!N4</f>
        <v>21566.49</v>
      </c>
      <c r="IV21" s="63">
        <f>+[3]Classificação_Orçamental!M13</f>
        <v>0</v>
      </c>
      <c r="IW21" s="63">
        <f>+[3]Classificação_Orçamental!N13</f>
        <v>3432.8949834154755</v>
      </c>
      <c r="IX21" s="63">
        <f>+[7]Classificação_Orçamental!M18</f>
        <v>177825.6</v>
      </c>
      <c r="IY21" s="71">
        <f>+[7]Classificação_Orçamental!N18</f>
        <v>28588.71</v>
      </c>
    </row>
    <row r="22" spans="3:261" ht="24.75" customHeight="1" x14ac:dyDescent="0.2">
      <c r="C22" s="68" t="s">
        <v>0</v>
      </c>
      <c r="D22" s="89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32.46599794072813</v>
      </c>
      <c r="K22" s="46">
        <v>0</v>
      </c>
      <c r="L22" s="46">
        <v>425440.18999978545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346022.84137650009</v>
      </c>
      <c r="AA22" s="46">
        <v>2434.958623410153</v>
      </c>
      <c r="AB22" s="45">
        <v>0</v>
      </c>
      <c r="AC22" s="45">
        <v>0</v>
      </c>
      <c r="AD22" s="45">
        <v>345601.73000013368</v>
      </c>
      <c r="AE22" s="45">
        <v>0</v>
      </c>
      <c r="AF22" s="45">
        <v>0</v>
      </c>
      <c r="AG22" s="45">
        <v>0</v>
      </c>
      <c r="AH22" s="45">
        <v>0</v>
      </c>
      <c r="AI22" s="45">
        <v>0</v>
      </c>
      <c r="AJ22" s="45">
        <v>0</v>
      </c>
      <c r="AK22" s="45">
        <v>0</v>
      </c>
      <c r="AL22" s="45">
        <v>0</v>
      </c>
      <c r="AM22" s="45">
        <v>0</v>
      </c>
      <c r="AN22" s="45">
        <v>0</v>
      </c>
      <c r="AO22" s="45">
        <v>0</v>
      </c>
      <c r="AP22" s="45">
        <v>0</v>
      </c>
      <c r="AQ22" s="45">
        <v>0</v>
      </c>
      <c r="AR22" s="45">
        <v>0</v>
      </c>
      <c r="AS22" s="45">
        <v>0</v>
      </c>
      <c r="AT22" s="45">
        <v>343402.34999988903</v>
      </c>
      <c r="AU22" s="45">
        <v>0</v>
      </c>
      <c r="AV22" s="45">
        <v>0</v>
      </c>
      <c r="AW22" s="45">
        <v>0</v>
      </c>
      <c r="AX22" s="45">
        <v>0</v>
      </c>
      <c r="AY22" s="45">
        <v>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45">
        <v>0</v>
      </c>
      <c r="BK22" s="45">
        <v>0</v>
      </c>
      <c r="BL22" s="45">
        <v>0</v>
      </c>
      <c r="BM22" s="45">
        <v>0</v>
      </c>
      <c r="BN22" s="45">
        <v>0</v>
      </c>
      <c r="BO22" s="45">
        <v>0</v>
      </c>
      <c r="BP22" s="45">
        <v>0</v>
      </c>
      <c r="BQ22" s="45">
        <v>0</v>
      </c>
      <c r="BR22" s="45">
        <v>0</v>
      </c>
      <c r="BS22" s="45">
        <v>0</v>
      </c>
      <c r="BT22" s="45">
        <v>0</v>
      </c>
      <c r="BU22" s="45">
        <v>0</v>
      </c>
      <c r="BV22" s="57">
        <v>212428.47999984527</v>
      </c>
      <c r="BW22" s="57">
        <v>0</v>
      </c>
      <c r="BX22" s="45">
        <v>0</v>
      </c>
      <c r="BY22" s="45">
        <v>0</v>
      </c>
      <c r="BZ22" s="45">
        <v>195703.44</v>
      </c>
      <c r="CA22" s="45">
        <v>36778.67</v>
      </c>
      <c r="CB22" s="57">
        <v>0</v>
      </c>
      <c r="CC22" s="57">
        <v>0</v>
      </c>
      <c r="CD22" s="57">
        <v>0</v>
      </c>
      <c r="CE22" s="57">
        <v>0</v>
      </c>
      <c r="CF22" s="57">
        <v>0</v>
      </c>
      <c r="CG22" s="57">
        <v>0</v>
      </c>
      <c r="CH22" s="57">
        <v>0</v>
      </c>
      <c r="CI22" s="57">
        <v>0</v>
      </c>
      <c r="CJ22" s="64">
        <v>0</v>
      </c>
      <c r="CK22" s="64">
        <v>0</v>
      </c>
      <c r="CL22" s="64">
        <v>277688.30022486136</v>
      </c>
      <c r="CM22" s="64">
        <v>0</v>
      </c>
      <c r="CN22" s="64">
        <v>0</v>
      </c>
      <c r="CO22" s="64">
        <v>0</v>
      </c>
      <c r="CP22" s="64">
        <v>0</v>
      </c>
      <c r="CQ22" s="64">
        <v>0</v>
      </c>
      <c r="CR22" s="63">
        <v>0</v>
      </c>
      <c r="CS22" s="63">
        <v>0</v>
      </c>
      <c r="CT22" s="64">
        <v>0</v>
      </c>
      <c r="CU22" s="64">
        <v>0</v>
      </c>
      <c r="CV22" s="64">
        <v>0</v>
      </c>
      <c r="CW22" s="64">
        <v>0</v>
      </c>
      <c r="CX22" s="63">
        <v>0</v>
      </c>
      <c r="CY22" s="63">
        <v>0</v>
      </c>
      <c r="CZ22" s="64">
        <v>0</v>
      </c>
      <c r="DA22" s="64">
        <v>0</v>
      </c>
      <c r="DB22" s="63">
        <v>0</v>
      </c>
      <c r="DC22" s="63">
        <v>0</v>
      </c>
      <c r="DD22" s="63">
        <v>367703.52</v>
      </c>
      <c r="DE22" s="63">
        <v>45421.75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0</v>
      </c>
      <c r="DL22" s="63">
        <v>0</v>
      </c>
      <c r="DM22" s="63">
        <v>0</v>
      </c>
      <c r="DN22" s="63">
        <v>0</v>
      </c>
      <c r="DO22" s="63">
        <v>0</v>
      </c>
      <c r="DP22" s="63">
        <v>0</v>
      </c>
      <c r="DQ22" s="63">
        <v>0</v>
      </c>
      <c r="DR22" s="63">
        <v>0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0</v>
      </c>
      <c r="EB22" s="63">
        <v>0</v>
      </c>
      <c r="EC22" s="63">
        <v>0</v>
      </c>
      <c r="ED22" s="63">
        <v>0</v>
      </c>
      <c r="EE22" s="63">
        <v>0</v>
      </c>
      <c r="EF22" s="63">
        <v>0</v>
      </c>
      <c r="EG22" s="63">
        <v>0</v>
      </c>
      <c r="EH22" s="63">
        <v>0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0</v>
      </c>
      <c r="ER22" s="63">
        <v>0</v>
      </c>
      <c r="ES22" s="63">
        <v>0</v>
      </c>
      <c r="ET22" s="63">
        <v>0</v>
      </c>
      <c r="EU22" s="63">
        <v>0</v>
      </c>
      <c r="EV22" s="63"/>
      <c r="EW22" s="63"/>
      <c r="EX22" s="63">
        <v>0</v>
      </c>
      <c r="EY22" s="63">
        <v>0</v>
      </c>
      <c r="EZ22" s="63">
        <v>0</v>
      </c>
      <c r="FA22" s="63">
        <v>0</v>
      </c>
      <c r="FB22" s="63">
        <v>0</v>
      </c>
      <c r="FC22" s="63">
        <v>0</v>
      </c>
      <c r="FD22" s="63">
        <v>0</v>
      </c>
      <c r="FE22" s="63">
        <v>0</v>
      </c>
      <c r="FF22" s="63">
        <v>0</v>
      </c>
      <c r="FG22" s="63">
        <v>0</v>
      </c>
      <c r="FH22" s="63">
        <v>0</v>
      </c>
      <c r="FI22" s="63">
        <v>0</v>
      </c>
      <c r="FJ22" s="63">
        <v>0</v>
      </c>
      <c r="FK22" s="63">
        <v>0</v>
      </c>
      <c r="FL22" s="63">
        <v>0</v>
      </c>
      <c r="FM22" s="63">
        <v>0</v>
      </c>
      <c r="FN22" s="65">
        <v>0</v>
      </c>
      <c r="FO22" s="65">
        <v>0</v>
      </c>
      <c r="FP22" s="63">
        <v>0</v>
      </c>
      <c r="FQ22" s="63">
        <v>0</v>
      </c>
      <c r="FR22" s="65">
        <v>0</v>
      </c>
      <c r="FS22" s="65">
        <v>0</v>
      </c>
      <c r="FT22" s="65">
        <v>0</v>
      </c>
      <c r="FU22" s="65">
        <v>0</v>
      </c>
      <c r="FV22" s="65">
        <v>0</v>
      </c>
      <c r="FW22" s="65">
        <v>0</v>
      </c>
      <c r="FX22" s="63">
        <v>0</v>
      </c>
      <c r="FY22" s="63">
        <v>0</v>
      </c>
      <c r="FZ22" s="63">
        <v>270037.76071981865</v>
      </c>
      <c r="GA22" s="63">
        <v>0</v>
      </c>
      <c r="GB22" s="63">
        <v>0</v>
      </c>
      <c r="GC22" s="63">
        <v>0</v>
      </c>
      <c r="GD22" s="63">
        <v>132452.80967972477</v>
      </c>
      <c r="GE22" s="63">
        <v>0</v>
      </c>
      <c r="GF22" s="63">
        <v>0</v>
      </c>
      <c r="GG22" s="63">
        <v>59365.122937227919</v>
      </c>
      <c r="GH22" s="65">
        <v>0</v>
      </c>
      <c r="GI22" s="65">
        <v>0</v>
      </c>
      <c r="GJ22" s="65">
        <v>0</v>
      </c>
      <c r="GK22" s="65">
        <v>0</v>
      </c>
      <c r="GL22" s="65">
        <v>0</v>
      </c>
      <c r="GM22" s="65">
        <v>129966.80346943093</v>
      </c>
      <c r="GN22" s="65">
        <v>265302.01399556233</v>
      </c>
      <c r="GO22" s="65">
        <v>0</v>
      </c>
      <c r="GP22" s="109">
        <v>422268.00992142846</v>
      </c>
      <c r="GQ22" s="65">
        <v>0</v>
      </c>
      <c r="GR22" s="65">
        <v>0</v>
      </c>
      <c r="GS22" s="65">
        <v>206285.13180650907</v>
      </c>
      <c r="GT22" s="63">
        <v>0</v>
      </c>
      <c r="GU22" s="63">
        <v>0</v>
      </c>
      <c r="GV22" s="65">
        <v>807715.2998654868</v>
      </c>
      <c r="GW22" s="65">
        <v>0</v>
      </c>
      <c r="GX22" s="65">
        <v>243684.75</v>
      </c>
      <c r="GY22" s="65">
        <v>0</v>
      </c>
      <c r="GZ22" s="63">
        <v>437835.57855635165</v>
      </c>
      <c r="HA22" s="63">
        <v>0</v>
      </c>
      <c r="HB22" s="65">
        <v>571049.89735216566</v>
      </c>
      <c r="HC22" s="65">
        <v>0</v>
      </c>
      <c r="HD22" s="65">
        <v>0</v>
      </c>
      <c r="HE22" s="65">
        <v>0</v>
      </c>
      <c r="HF22" s="63">
        <v>0</v>
      </c>
      <c r="HG22" s="63">
        <v>0</v>
      </c>
      <c r="HH22" s="65">
        <v>0</v>
      </c>
      <c r="HI22" s="65">
        <v>0</v>
      </c>
      <c r="HJ22" s="65">
        <v>0</v>
      </c>
      <c r="HK22" s="65">
        <v>0</v>
      </c>
      <c r="HL22" s="63">
        <v>388569.53520499112</v>
      </c>
      <c r="HM22" s="63">
        <v>0</v>
      </c>
      <c r="HN22" s="109">
        <v>84432.241096911937</v>
      </c>
      <c r="HO22" s="65">
        <v>0</v>
      </c>
      <c r="HP22" s="65">
        <v>167981.36326763281</v>
      </c>
      <c r="HQ22" s="65">
        <v>0</v>
      </c>
      <c r="HR22" s="63">
        <v>0</v>
      </c>
      <c r="HS22" s="63">
        <v>0</v>
      </c>
      <c r="HT22" s="65">
        <v>0</v>
      </c>
      <c r="HU22" s="65">
        <v>0</v>
      </c>
      <c r="HV22" s="65">
        <v>0</v>
      </c>
      <c r="HW22" s="65">
        <v>0</v>
      </c>
      <c r="HX22" s="63">
        <v>334284.96583043848</v>
      </c>
      <c r="HY22" s="63">
        <v>0</v>
      </c>
      <c r="HZ22" s="65">
        <v>84084.900464028891</v>
      </c>
      <c r="IA22" s="65">
        <v>0</v>
      </c>
      <c r="IB22" s="65">
        <v>0</v>
      </c>
      <c r="IC22" s="65">
        <v>0</v>
      </c>
      <c r="ID22" s="63">
        <f>+[1]Amortização_Mensal!IB22*1000000</f>
        <v>0</v>
      </c>
      <c r="IE22" s="63">
        <f>+[1]Amortização_Mensal!IC22*1000000</f>
        <v>0</v>
      </c>
      <c r="IF22" s="63">
        <f>+[1]Amortização_Mensal!ID22*1000000</f>
        <v>0</v>
      </c>
      <c r="IG22" s="63">
        <f>+[1]Amortização_Mensal!IE22*1000000</f>
        <v>0</v>
      </c>
      <c r="IH22" s="63">
        <f>+[1]Amortização_Mensal!IF22*1000000</f>
        <v>332808.65038974426</v>
      </c>
      <c r="II22" s="63">
        <f>+[1]Amortização_Mensal!IG22*1000000</f>
        <v>0</v>
      </c>
      <c r="IJ22" s="63">
        <f>+[1]Amortização_Mensal!IH22*1000000</f>
        <v>83153.978809448177</v>
      </c>
      <c r="IK22" s="71">
        <f>+[1]Amortização_Mensal!II22*1000000</f>
        <v>113.45954796891439</v>
      </c>
      <c r="IL22" s="63">
        <f>+[4]Classificação_Orçamental!$M$4</f>
        <v>82320.69816317095</v>
      </c>
      <c r="IM22" s="63">
        <v>0</v>
      </c>
      <c r="IN22" s="63">
        <f>+[8]Classificação_Orçamental!$M$15</f>
        <v>82743.438935074388</v>
      </c>
      <c r="IO22" s="63">
        <v>0</v>
      </c>
      <c r="IP22" s="63">
        <v>0</v>
      </c>
      <c r="IQ22" s="63">
        <v>0</v>
      </c>
      <c r="IR22" s="63">
        <v>0</v>
      </c>
      <c r="IS22" s="63">
        <v>0</v>
      </c>
      <c r="IT22" s="63">
        <f>+[1]Amortização_Mensal!IR22*1000000</f>
        <v>0</v>
      </c>
      <c r="IU22" s="63">
        <f>+[1]Amortização_Mensal!IS22*1000000</f>
        <v>0</v>
      </c>
      <c r="IV22" s="63">
        <f>+[3]Classificação_Orçamental!$M$3+[3]Classificação_Orçamental!$M$4+[3]Classificação_Orçamental!$M$5</f>
        <v>346117.41788730014</v>
      </c>
      <c r="IW22" s="63">
        <f>+[1]Amortização_Mensal!IU22*1000000</f>
        <v>0</v>
      </c>
      <c r="IX22" s="63">
        <f>+[7]Classificação_Orçamental!M15+[7]Classificação_Orçamental!M16</f>
        <v>173255.44935805991</v>
      </c>
      <c r="IY22" s="71">
        <f>+[7]Classificação_Orçamental!N15+[7]Classificação_Orçamental!N16</f>
        <v>0</v>
      </c>
    </row>
    <row r="23" spans="3:261" ht="24.75" customHeight="1" x14ac:dyDescent="0.2">
      <c r="C23" s="68" t="s">
        <v>1</v>
      </c>
      <c r="D23" s="89">
        <v>0</v>
      </c>
      <c r="E23" s="46">
        <v>0</v>
      </c>
      <c r="F23" s="46">
        <v>0</v>
      </c>
      <c r="G23" s="46">
        <v>0</v>
      </c>
      <c r="H23" s="46">
        <v>326234</v>
      </c>
      <c r="I23" s="46">
        <v>38631.61</v>
      </c>
      <c r="J23" s="46">
        <v>167000</v>
      </c>
      <c r="K23" s="46">
        <v>4706.49</v>
      </c>
      <c r="L23" s="46">
        <v>0</v>
      </c>
      <c r="M23" s="46">
        <v>0</v>
      </c>
      <c r="N23" s="46">
        <v>66210</v>
      </c>
      <c r="O23" s="46">
        <v>22100.35</v>
      </c>
      <c r="P23" s="46">
        <v>0</v>
      </c>
      <c r="Q23" s="46">
        <v>0</v>
      </c>
      <c r="R23" s="46">
        <v>209567</v>
      </c>
      <c r="S23" s="46">
        <v>17592.5</v>
      </c>
      <c r="T23" s="46">
        <v>0</v>
      </c>
      <c r="U23" s="46">
        <v>0</v>
      </c>
      <c r="V23" s="46">
        <v>37050</v>
      </c>
      <c r="W23" s="46">
        <v>3727.9</v>
      </c>
      <c r="X23" s="46">
        <v>0</v>
      </c>
      <c r="Y23" s="46">
        <v>0</v>
      </c>
      <c r="Z23" s="46">
        <v>0</v>
      </c>
      <c r="AA23" s="46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37117.86</v>
      </c>
      <c r="AK23" s="45">
        <v>1206.33</v>
      </c>
      <c r="AL23" s="45">
        <v>63275.519999999997</v>
      </c>
      <c r="AM23" s="45">
        <v>21355.49</v>
      </c>
      <c r="AN23" s="45">
        <v>116667</v>
      </c>
      <c r="AO23" s="45">
        <v>16199</v>
      </c>
      <c r="AP23" s="45">
        <v>0</v>
      </c>
      <c r="AQ23" s="45">
        <v>0</v>
      </c>
      <c r="AR23" s="45">
        <v>0</v>
      </c>
      <c r="AS23" s="45">
        <v>0</v>
      </c>
      <c r="AT23" s="45">
        <v>37117.9</v>
      </c>
      <c r="AU23" s="45">
        <v>1206.3</v>
      </c>
      <c r="AV23" s="45">
        <v>0</v>
      </c>
      <c r="AW23" s="45">
        <v>0</v>
      </c>
      <c r="AX23" s="45">
        <v>0</v>
      </c>
      <c r="AY23" s="45">
        <v>0</v>
      </c>
      <c r="AZ23" s="45">
        <v>171935.6</v>
      </c>
      <c r="BA23" s="45">
        <v>34394.699999999997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63275.5</v>
      </c>
      <c r="BI23" s="45">
        <v>19931.8</v>
      </c>
      <c r="BJ23" s="45">
        <v>0</v>
      </c>
      <c r="BK23" s="45">
        <v>0</v>
      </c>
      <c r="BL23" s="45">
        <v>116660</v>
      </c>
      <c r="BM23" s="45">
        <v>20003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63275.5</v>
      </c>
      <c r="BU23" s="45">
        <v>21355.49</v>
      </c>
      <c r="BV23" s="57">
        <v>0</v>
      </c>
      <c r="BW23" s="57">
        <v>0</v>
      </c>
      <c r="BX23" s="45">
        <v>116680</v>
      </c>
      <c r="BY23" s="45">
        <v>7000.8</v>
      </c>
      <c r="BZ23" s="45">
        <v>0</v>
      </c>
      <c r="CA23" s="45">
        <v>0</v>
      </c>
      <c r="CB23" s="57">
        <v>0</v>
      </c>
      <c r="CC23" s="57">
        <v>0</v>
      </c>
      <c r="CD23" s="57">
        <v>0</v>
      </c>
      <c r="CE23" s="57">
        <v>0</v>
      </c>
      <c r="CF23" s="57">
        <v>0</v>
      </c>
      <c r="CG23" s="57">
        <v>0</v>
      </c>
      <c r="CH23" s="57">
        <v>70152.5</v>
      </c>
      <c r="CI23" s="57">
        <v>14205.88</v>
      </c>
      <c r="CJ23" s="64">
        <v>116680</v>
      </c>
      <c r="CK23" s="64">
        <v>7000.8</v>
      </c>
      <c r="CL23" s="64">
        <v>0</v>
      </c>
      <c r="CM23" s="64">
        <v>0</v>
      </c>
      <c r="CN23" s="64">
        <v>0</v>
      </c>
      <c r="CO23" s="64">
        <v>0</v>
      </c>
      <c r="CP23" s="64">
        <v>0</v>
      </c>
      <c r="CQ23" s="64">
        <v>0</v>
      </c>
      <c r="CR23" s="63">
        <v>0</v>
      </c>
      <c r="CS23" s="63">
        <v>0</v>
      </c>
      <c r="CT23" s="64">
        <v>70152.5</v>
      </c>
      <c r="CU23" s="64">
        <v>14205.88</v>
      </c>
      <c r="CV23" s="64">
        <v>0</v>
      </c>
      <c r="CW23" s="64">
        <v>0</v>
      </c>
      <c r="CX23" s="63">
        <v>0</v>
      </c>
      <c r="CY23" s="63">
        <v>0</v>
      </c>
      <c r="CZ23" s="64">
        <v>116680</v>
      </c>
      <c r="DA23" s="64">
        <v>7000.8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19903.8400031602</v>
      </c>
      <c r="DQ23" s="63">
        <v>184146.86</v>
      </c>
      <c r="DR23" s="63">
        <v>0</v>
      </c>
      <c r="DS23" s="63">
        <v>0</v>
      </c>
      <c r="DT23" s="63">
        <v>116680</v>
      </c>
      <c r="DU23" s="63">
        <v>7000.8000984961109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267466.86</v>
      </c>
      <c r="EE23" s="63">
        <v>187109.84000046318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0</v>
      </c>
      <c r="ER23" s="63">
        <v>0</v>
      </c>
      <c r="ES23" s="63">
        <v>0</v>
      </c>
      <c r="ET23" s="63">
        <v>0</v>
      </c>
      <c r="EU23" s="63">
        <v>0</v>
      </c>
      <c r="EV23" s="63"/>
      <c r="EW23" s="63"/>
      <c r="EX23" s="63">
        <v>0</v>
      </c>
      <c r="EY23" s="63">
        <v>0</v>
      </c>
      <c r="EZ23" s="63">
        <v>0</v>
      </c>
      <c r="FA23" s="63">
        <v>0</v>
      </c>
      <c r="FB23" s="63">
        <v>0</v>
      </c>
      <c r="FC23" s="63">
        <v>0</v>
      </c>
      <c r="FD23" s="63">
        <v>0</v>
      </c>
      <c r="FE23" s="63">
        <v>0</v>
      </c>
      <c r="FF23" s="63">
        <v>0</v>
      </c>
      <c r="FG23" s="63">
        <v>0</v>
      </c>
      <c r="FH23" s="63">
        <v>0</v>
      </c>
      <c r="FI23" s="63">
        <v>0</v>
      </c>
      <c r="FJ23" s="63">
        <v>0</v>
      </c>
      <c r="FK23" s="63">
        <v>0</v>
      </c>
      <c r="FL23" s="63">
        <v>0</v>
      </c>
      <c r="FM23" s="63">
        <v>0</v>
      </c>
      <c r="FN23" s="65">
        <v>0</v>
      </c>
      <c r="FO23" s="65">
        <v>0</v>
      </c>
      <c r="FP23" s="63">
        <v>341252.98</v>
      </c>
      <c r="FQ23" s="63">
        <v>17646.62001291773</v>
      </c>
      <c r="FR23" s="65">
        <v>0</v>
      </c>
      <c r="FS23" s="65">
        <v>0</v>
      </c>
      <c r="FT23" s="65">
        <v>0</v>
      </c>
      <c r="FU23" s="65">
        <v>0</v>
      </c>
      <c r="FV23" s="65">
        <v>0</v>
      </c>
      <c r="FW23" s="65">
        <v>0</v>
      </c>
      <c r="FX23" s="63">
        <v>0</v>
      </c>
      <c r="FY23" s="63">
        <v>0</v>
      </c>
      <c r="FZ23" s="63">
        <v>116660</v>
      </c>
      <c r="GA23" s="63">
        <v>2335.2000069590285</v>
      </c>
      <c r="GB23" s="63">
        <v>0</v>
      </c>
      <c r="GC23" s="63">
        <v>0</v>
      </c>
      <c r="GD23" s="63">
        <v>441080</v>
      </c>
      <c r="GE23" s="63">
        <v>155876.68</v>
      </c>
      <c r="GF23" s="63">
        <v>0</v>
      </c>
      <c r="GG23" s="63">
        <v>0</v>
      </c>
      <c r="GH23" s="65">
        <v>0</v>
      </c>
      <c r="GI23" s="65">
        <v>0</v>
      </c>
      <c r="GJ23" s="65">
        <v>0</v>
      </c>
      <c r="GK23" s="65">
        <v>0</v>
      </c>
      <c r="GL23" s="65">
        <v>66210</v>
      </c>
      <c r="GM23" s="65">
        <v>8938.16</v>
      </c>
      <c r="GN23" s="65">
        <v>86070</v>
      </c>
      <c r="GO23" s="65">
        <v>36150.83</v>
      </c>
      <c r="GP23" s="109">
        <v>0</v>
      </c>
      <c r="GQ23" s="65">
        <v>0</v>
      </c>
      <c r="GR23" s="65">
        <v>0</v>
      </c>
      <c r="GS23" s="65">
        <v>0</v>
      </c>
      <c r="GT23" s="63">
        <v>0</v>
      </c>
      <c r="GU23" s="63">
        <v>0</v>
      </c>
      <c r="GV23" s="65">
        <v>0</v>
      </c>
      <c r="GW23" s="65">
        <v>0</v>
      </c>
      <c r="GX23" s="65">
        <v>0</v>
      </c>
      <c r="GY23" s="65">
        <v>0</v>
      </c>
      <c r="GZ23" s="63">
        <v>152280</v>
      </c>
      <c r="HA23" s="63">
        <v>45088.990000000005</v>
      </c>
      <c r="HB23" s="65">
        <v>0</v>
      </c>
      <c r="HC23" s="65">
        <v>0</v>
      </c>
      <c r="HD23" s="65">
        <v>0</v>
      </c>
      <c r="HE23" s="65">
        <v>0</v>
      </c>
      <c r="HF23" s="63">
        <v>0</v>
      </c>
      <c r="HG23" s="63">
        <v>0</v>
      </c>
      <c r="HH23" s="65">
        <v>0</v>
      </c>
      <c r="HI23" s="65">
        <v>0</v>
      </c>
      <c r="HJ23" s="65">
        <v>0</v>
      </c>
      <c r="HK23" s="65">
        <v>0</v>
      </c>
      <c r="HL23" s="63">
        <v>0</v>
      </c>
      <c r="HM23" s="63">
        <v>0</v>
      </c>
      <c r="HN23" s="109">
        <v>0</v>
      </c>
      <c r="HO23" s="65">
        <v>0</v>
      </c>
      <c r="HP23" s="65">
        <v>0</v>
      </c>
      <c r="HQ23" s="97">
        <v>0</v>
      </c>
      <c r="HR23" s="63">
        <v>21763</v>
      </c>
      <c r="HS23" s="63">
        <v>38237.71</v>
      </c>
      <c r="HT23" s="65">
        <v>0</v>
      </c>
      <c r="HU23" s="65">
        <v>0</v>
      </c>
      <c r="HV23" s="65">
        <v>0</v>
      </c>
      <c r="HW23" s="65">
        <v>0</v>
      </c>
      <c r="HX23" s="63">
        <v>0</v>
      </c>
      <c r="HY23" s="63">
        <v>0</v>
      </c>
      <c r="HZ23" s="65">
        <v>0</v>
      </c>
      <c r="IA23" s="65">
        <v>0</v>
      </c>
      <c r="IB23" s="65">
        <v>0</v>
      </c>
      <c r="IC23" s="65">
        <v>0</v>
      </c>
      <c r="ID23" s="63">
        <f>+[1]Amortização_Mensal!IB23*1000000</f>
        <v>0</v>
      </c>
      <c r="IE23" s="63">
        <f>+[1]Amortização_Mensal!IC23*1000000</f>
        <v>0</v>
      </c>
      <c r="IF23" s="63">
        <f>+[1]Amortização_Mensal!ID23*1000000</f>
        <v>0</v>
      </c>
      <c r="IG23" s="63">
        <f>+[1]Amortização_Mensal!IE23*1000000</f>
        <v>0</v>
      </c>
      <c r="IH23" s="63">
        <f>+[1]Amortização_Mensal!IF23*1000000</f>
        <v>0</v>
      </c>
      <c r="II23" s="63">
        <f>+[1]Amortização_Mensal!IG23*1000000</f>
        <v>0</v>
      </c>
      <c r="IJ23" s="63">
        <f>+[1]Amortização_Mensal!IH23*1000000</f>
        <v>0</v>
      </c>
      <c r="IK23" s="71">
        <f>+[1]Amortização_Mensal!II23*1000000</f>
        <v>0</v>
      </c>
      <c r="IL23" s="63">
        <v>0</v>
      </c>
      <c r="IM23" s="63">
        <v>0</v>
      </c>
      <c r="IN23" s="63">
        <v>0</v>
      </c>
      <c r="IO23" s="63">
        <v>0</v>
      </c>
      <c r="IP23" s="63">
        <v>0</v>
      </c>
      <c r="IQ23" s="63">
        <v>0</v>
      </c>
      <c r="IR23" s="63">
        <f>+[6]Classificação_Orçamental!M6</f>
        <v>86070</v>
      </c>
      <c r="IS23" s="63">
        <f>+[6]Classificação_Orçamental!N6</f>
        <v>29695.58</v>
      </c>
      <c r="IT23" s="63">
        <f>+[1]Amortização_Mensal!IR23*1000000</f>
        <v>0</v>
      </c>
      <c r="IU23" s="63">
        <f>+[1]Amortização_Mensal!IS23*1000000</f>
        <v>0</v>
      </c>
      <c r="IV23" s="63">
        <f>+[3]Classificação_Orçamental!M9+[3]Classificação_Orçamental!M10</f>
        <v>423524.07</v>
      </c>
      <c r="IW23" s="63">
        <f>+[3]Classificação_Orçamental!N9+[3]Classificação_Orçamental!N10</f>
        <v>80109.06</v>
      </c>
      <c r="IX23" s="63">
        <v>0</v>
      </c>
      <c r="IY23" s="71">
        <v>0</v>
      </c>
    </row>
    <row r="24" spans="3:261" ht="24.75" customHeight="1" x14ac:dyDescent="0.2">
      <c r="C24" s="68" t="s">
        <v>24</v>
      </c>
      <c r="D24" s="89">
        <v>0</v>
      </c>
      <c r="E24" s="46">
        <v>0</v>
      </c>
      <c r="F24" s="46">
        <v>0</v>
      </c>
      <c r="G24" s="46">
        <v>0</v>
      </c>
      <c r="H24" s="46">
        <v>20707.439999999999</v>
      </c>
      <c r="I24" s="46">
        <v>14948.29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1800.04</v>
      </c>
      <c r="S24" s="46">
        <v>2516.56</v>
      </c>
      <c r="T24" s="46">
        <v>29572.09</v>
      </c>
      <c r="U24" s="46">
        <v>24341.4</v>
      </c>
      <c r="V24" s="46">
        <v>0</v>
      </c>
      <c r="W24" s="46">
        <v>0</v>
      </c>
      <c r="X24" s="46">
        <v>0</v>
      </c>
      <c r="Y24" s="46">
        <v>287.269573561161</v>
      </c>
      <c r="Z24" s="46">
        <v>0</v>
      </c>
      <c r="AA24" s="46">
        <v>0</v>
      </c>
      <c r="AB24" s="45">
        <v>0</v>
      </c>
      <c r="AC24" s="45">
        <v>0</v>
      </c>
      <c r="AD24" s="45"/>
      <c r="AE24" s="45">
        <v>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/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45">
        <v>0</v>
      </c>
      <c r="AY24" s="45">
        <v>0</v>
      </c>
      <c r="AZ24" s="45">
        <v>1320.9</v>
      </c>
      <c r="BA24" s="45">
        <v>4378.76</v>
      </c>
      <c r="BB24" s="45">
        <v>16269.92</v>
      </c>
      <c r="BC24" s="45">
        <v>434.75</v>
      </c>
      <c r="BD24" s="45">
        <v>0</v>
      </c>
      <c r="BE24" s="45">
        <v>0</v>
      </c>
      <c r="BF24" s="45">
        <v>2836.89</v>
      </c>
      <c r="BG24" s="45">
        <v>1962.82</v>
      </c>
      <c r="BH24" s="45">
        <v>19431.96</v>
      </c>
      <c r="BI24" s="45">
        <v>57596.55</v>
      </c>
      <c r="BJ24" s="45">
        <v>0</v>
      </c>
      <c r="BK24" s="45">
        <v>0</v>
      </c>
      <c r="BL24" s="45">
        <v>3196.45</v>
      </c>
      <c r="BM24" s="45">
        <v>203535.57981093781</v>
      </c>
      <c r="BN24" s="45">
        <v>0</v>
      </c>
      <c r="BO24" s="45">
        <v>0</v>
      </c>
      <c r="BP24" s="45">
        <v>5192.38</v>
      </c>
      <c r="BQ24" s="45">
        <v>3601.49</v>
      </c>
      <c r="BR24" s="45">
        <v>2731.82</v>
      </c>
      <c r="BS24" s="45">
        <v>55432.47</v>
      </c>
      <c r="BT24" s="45">
        <v>18415.48</v>
      </c>
      <c r="BU24" s="45">
        <v>15025.44</v>
      </c>
      <c r="BV24" s="57">
        <v>0</v>
      </c>
      <c r="BW24" s="57">
        <v>8886.2500001203589</v>
      </c>
      <c r="BX24" s="45">
        <v>3234.72</v>
      </c>
      <c r="BY24" s="45">
        <v>581.48</v>
      </c>
      <c r="BZ24" s="45">
        <v>0</v>
      </c>
      <c r="CA24" s="45">
        <v>0</v>
      </c>
      <c r="CB24" s="57">
        <v>0</v>
      </c>
      <c r="CC24" s="57">
        <v>0</v>
      </c>
      <c r="CD24" s="57">
        <v>0</v>
      </c>
      <c r="CE24" s="57">
        <v>0</v>
      </c>
      <c r="CF24" s="57">
        <v>0</v>
      </c>
      <c r="CG24" s="57">
        <v>0</v>
      </c>
      <c r="CH24" s="57">
        <v>0</v>
      </c>
      <c r="CI24" s="57">
        <v>0</v>
      </c>
      <c r="CJ24" s="64">
        <v>0</v>
      </c>
      <c r="CK24" s="64">
        <v>202190.55299869526</v>
      </c>
      <c r="CL24" s="64">
        <v>0</v>
      </c>
      <c r="CM24" s="64">
        <v>0</v>
      </c>
      <c r="CN24" s="64">
        <v>0</v>
      </c>
      <c r="CO24" s="64">
        <v>0</v>
      </c>
      <c r="CP24" s="64">
        <v>0</v>
      </c>
      <c r="CQ24" s="64">
        <v>0</v>
      </c>
      <c r="CR24" s="63">
        <v>0</v>
      </c>
      <c r="CS24" s="63">
        <v>0</v>
      </c>
      <c r="CT24" s="64">
        <v>0</v>
      </c>
      <c r="CU24" s="64">
        <v>0</v>
      </c>
      <c r="CV24" s="64">
        <v>0</v>
      </c>
      <c r="CW24" s="64">
        <v>0</v>
      </c>
      <c r="CX24" s="63">
        <v>0</v>
      </c>
      <c r="CY24" s="63">
        <v>0</v>
      </c>
      <c r="CZ24" s="64">
        <v>0</v>
      </c>
      <c r="DA24" s="64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0</v>
      </c>
      <c r="ER24" s="63">
        <v>0</v>
      </c>
      <c r="ES24" s="63">
        <v>0</v>
      </c>
      <c r="ET24" s="63">
        <v>0</v>
      </c>
      <c r="EU24" s="63">
        <v>0</v>
      </c>
      <c r="EV24" s="63"/>
      <c r="EW24" s="63"/>
      <c r="EX24" s="63">
        <v>0</v>
      </c>
      <c r="EY24" s="63">
        <v>0</v>
      </c>
      <c r="EZ24" s="63">
        <v>0</v>
      </c>
      <c r="FA24" s="63">
        <v>0</v>
      </c>
      <c r="FB24" s="63">
        <v>0</v>
      </c>
      <c r="FC24" s="63">
        <v>0</v>
      </c>
      <c r="FD24" s="63">
        <v>0</v>
      </c>
      <c r="FE24" s="63">
        <v>0</v>
      </c>
      <c r="FF24" s="63">
        <v>0</v>
      </c>
      <c r="FG24" s="63">
        <v>0</v>
      </c>
      <c r="FH24" s="63">
        <v>0</v>
      </c>
      <c r="FI24" s="63">
        <v>0</v>
      </c>
      <c r="FJ24" s="63">
        <v>0</v>
      </c>
      <c r="FK24" s="63">
        <v>0</v>
      </c>
      <c r="FL24" s="63">
        <v>0</v>
      </c>
      <c r="FM24" s="63">
        <v>0</v>
      </c>
      <c r="FN24" s="65">
        <v>0</v>
      </c>
      <c r="FO24" s="65">
        <v>0</v>
      </c>
      <c r="FP24" s="63">
        <v>0</v>
      </c>
      <c r="FQ24" s="63">
        <v>0</v>
      </c>
      <c r="FR24" s="65">
        <v>0</v>
      </c>
      <c r="FS24" s="65">
        <v>0</v>
      </c>
      <c r="FT24" s="65">
        <v>0</v>
      </c>
      <c r="FU24" s="65">
        <v>0</v>
      </c>
      <c r="FV24" s="65">
        <v>0</v>
      </c>
      <c r="FW24" s="65">
        <v>0</v>
      </c>
      <c r="FX24" s="63">
        <v>0</v>
      </c>
      <c r="FY24" s="63">
        <v>0</v>
      </c>
      <c r="FZ24" s="63">
        <v>0</v>
      </c>
      <c r="GA24" s="63">
        <v>0</v>
      </c>
      <c r="GB24" s="63">
        <v>0</v>
      </c>
      <c r="GC24" s="63">
        <v>0</v>
      </c>
      <c r="GD24" s="63">
        <v>0</v>
      </c>
      <c r="GE24" s="63">
        <v>0</v>
      </c>
      <c r="GF24" s="63">
        <v>0</v>
      </c>
      <c r="GG24" s="63">
        <v>0</v>
      </c>
      <c r="GH24" s="65">
        <v>0</v>
      </c>
      <c r="GI24" s="65">
        <v>0</v>
      </c>
      <c r="GJ24" s="65">
        <v>0</v>
      </c>
      <c r="GK24" s="65">
        <v>0</v>
      </c>
      <c r="GL24" s="65">
        <v>0</v>
      </c>
      <c r="GM24" s="65">
        <v>0</v>
      </c>
      <c r="GN24" s="65">
        <v>0</v>
      </c>
      <c r="GO24" s="65">
        <v>180519.51484895032</v>
      </c>
      <c r="GP24" s="109">
        <v>0</v>
      </c>
      <c r="GQ24" s="65">
        <v>0</v>
      </c>
      <c r="GR24" s="65">
        <v>0</v>
      </c>
      <c r="GS24" s="65">
        <v>0</v>
      </c>
      <c r="GT24" s="63">
        <v>171652.22086766982</v>
      </c>
      <c r="GU24" s="63">
        <v>0</v>
      </c>
      <c r="GV24" s="65">
        <v>0</v>
      </c>
      <c r="GW24" s="65">
        <v>0</v>
      </c>
      <c r="GX24" s="65">
        <v>0</v>
      </c>
      <c r="GY24" s="65">
        <v>0</v>
      </c>
      <c r="GZ24" s="63">
        <v>0</v>
      </c>
      <c r="HA24" s="63">
        <v>0</v>
      </c>
      <c r="HB24" s="65">
        <v>0</v>
      </c>
      <c r="HC24" s="65">
        <v>0</v>
      </c>
      <c r="HD24" s="65">
        <v>0</v>
      </c>
      <c r="HE24" s="65">
        <v>0</v>
      </c>
      <c r="HF24" s="63">
        <v>0</v>
      </c>
      <c r="HG24" s="63">
        <v>0</v>
      </c>
      <c r="HH24" s="65">
        <v>0</v>
      </c>
      <c r="HI24" s="65">
        <v>0</v>
      </c>
      <c r="HJ24" s="65">
        <v>0</v>
      </c>
      <c r="HK24" s="65">
        <v>0</v>
      </c>
      <c r="HL24" s="63">
        <v>0</v>
      </c>
      <c r="HM24" s="63">
        <v>0</v>
      </c>
      <c r="HN24" s="109">
        <v>0</v>
      </c>
      <c r="HO24" s="65">
        <v>0</v>
      </c>
      <c r="HP24" s="65">
        <v>0</v>
      </c>
      <c r="HQ24" s="97">
        <v>0</v>
      </c>
      <c r="HR24" s="63">
        <v>0</v>
      </c>
      <c r="HS24" s="63">
        <v>0</v>
      </c>
      <c r="HT24" s="65">
        <v>0</v>
      </c>
      <c r="HU24" s="65">
        <v>0</v>
      </c>
      <c r="HV24" s="65">
        <v>0</v>
      </c>
      <c r="HW24" s="65">
        <v>0</v>
      </c>
      <c r="HX24" s="63">
        <v>0</v>
      </c>
      <c r="HY24" s="63">
        <v>0</v>
      </c>
      <c r="HZ24" s="65">
        <v>0</v>
      </c>
      <c r="IA24" s="65">
        <v>0</v>
      </c>
      <c r="IB24" s="65">
        <v>0</v>
      </c>
      <c r="IC24" s="65">
        <v>0</v>
      </c>
      <c r="ID24" s="63">
        <f>+[1]Amortização_Mensal!IB24*1000000</f>
        <v>0</v>
      </c>
      <c r="IE24" s="63">
        <f>+[1]Amortização_Mensal!IC24*1000000</f>
        <v>0</v>
      </c>
      <c r="IF24" s="63">
        <f>+[1]Amortização_Mensal!ID24*1000000</f>
        <v>0</v>
      </c>
      <c r="IG24" s="63">
        <f>+[1]Amortização_Mensal!IE24*1000000</f>
        <v>0</v>
      </c>
      <c r="IH24" s="63">
        <f>+[1]Amortização_Mensal!IF24*1000000</f>
        <v>0</v>
      </c>
      <c r="II24" s="63">
        <f>+[1]Amortização_Mensal!IG24*1000000</f>
        <v>0</v>
      </c>
      <c r="IJ24" s="63">
        <f>+[1]Amortização_Mensal!IH24*1000000</f>
        <v>0</v>
      </c>
      <c r="IK24" s="71">
        <f>+[1]Amortização_Mensal!II24*1000000</f>
        <v>0</v>
      </c>
      <c r="IL24" s="63">
        <v>0</v>
      </c>
      <c r="IM24" s="63">
        <v>0</v>
      </c>
      <c r="IN24" s="63">
        <v>0</v>
      </c>
      <c r="IO24" s="63">
        <v>0</v>
      </c>
      <c r="IP24" s="63">
        <v>0</v>
      </c>
      <c r="IQ24" s="63">
        <v>0</v>
      </c>
      <c r="IR24" s="63">
        <v>0</v>
      </c>
      <c r="IS24" s="63">
        <v>0</v>
      </c>
      <c r="IT24" s="63">
        <f>+[1]Amortização_Mensal!IR24*1000000</f>
        <v>0</v>
      </c>
      <c r="IU24" s="63">
        <f>+[1]Amortização_Mensal!IS24*1000000</f>
        <v>0</v>
      </c>
      <c r="IV24" s="63">
        <f>+[1]Amortização_Mensal!IT24*1000000</f>
        <v>0</v>
      </c>
      <c r="IW24" s="63">
        <f>+[1]Amortização_Mensal!IU24*1000000</f>
        <v>0</v>
      </c>
      <c r="IX24" s="63">
        <v>0</v>
      </c>
      <c r="IY24" s="71">
        <v>0</v>
      </c>
      <c r="JA24" s="5"/>
    </row>
    <row r="25" spans="3:261" ht="24.75" customHeight="1" x14ac:dyDescent="0.2">
      <c r="C25" s="68" t="s">
        <v>8</v>
      </c>
      <c r="D25" s="89">
        <v>0</v>
      </c>
      <c r="E25" s="46">
        <v>0</v>
      </c>
      <c r="F25" s="46"/>
      <c r="G25" s="46">
        <v>138154.64577088208</v>
      </c>
      <c r="H25" s="46"/>
      <c r="I25" s="46"/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577429.92243568669</v>
      </c>
      <c r="Z25" s="46">
        <v>0</v>
      </c>
      <c r="AA25" s="46">
        <v>1970.29</v>
      </c>
      <c r="AB25" s="45">
        <v>0</v>
      </c>
      <c r="AC25" s="45">
        <v>0</v>
      </c>
      <c r="AD25" s="45">
        <v>0</v>
      </c>
      <c r="AE25" s="45">
        <v>137391.13080915197</v>
      </c>
      <c r="AF25" s="45">
        <v>0</v>
      </c>
      <c r="AG25" s="45"/>
      <c r="AH25" s="45">
        <v>0</v>
      </c>
      <c r="AI25" s="45"/>
      <c r="AJ25" s="45">
        <v>0</v>
      </c>
      <c r="AK25" s="45"/>
      <c r="AL25" s="45">
        <v>0</v>
      </c>
      <c r="AM25" s="45">
        <v>11993.74046701495</v>
      </c>
      <c r="AN25" s="45">
        <v>0</v>
      </c>
      <c r="AO25" s="45"/>
      <c r="AP25" s="45">
        <v>0</v>
      </c>
      <c r="AQ25" s="45"/>
      <c r="AR25" s="45">
        <v>0</v>
      </c>
      <c r="AS25" s="45">
        <v>0</v>
      </c>
      <c r="AT25" s="45">
        <v>0</v>
      </c>
      <c r="AU25" s="45">
        <v>1547.8470338352647</v>
      </c>
      <c r="AV25" s="45">
        <v>0</v>
      </c>
      <c r="AW25" s="45"/>
      <c r="AX25" s="45">
        <v>0</v>
      </c>
      <c r="AY25" s="45">
        <v>570412.57858415192</v>
      </c>
      <c r="AZ25" s="45">
        <v>0</v>
      </c>
      <c r="BA25" s="45">
        <v>2212.2284594739008</v>
      </c>
      <c r="BB25" s="45">
        <v>0</v>
      </c>
      <c r="BC25" s="45">
        <v>167534.20731284859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9597.2995725357614</v>
      </c>
      <c r="BJ25" s="45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45">
        <v>643460.48569151573</v>
      </c>
      <c r="BV25" s="57">
        <v>0</v>
      </c>
      <c r="BW25" s="57">
        <v>0</v>
      </c>
      <c r="BX25" s="45">
        <v>0</v>
      </c>
      <c r="BY25" s="45">
        <v>0</v>
      </c>
      <c r="BZ25" s="45">
        <v>0</v>
      </c>
      <c r="CA25" s="45">
        <v>232121.78881463665</v>
      </c>
      <c r="CB25" s="57">
        <v>0</v>
      </c>
      <c r="CC25" s="57">
        <v>0</v>
      </c>
      <c r="CD25" s="57">
        <v>0</v>
      </c>
      <c r="CE25" s="57">
        <v>0</v>
      </c>
      <c r="CF25" s="57">
        <v>0</v>
      </c>
      <c r="CG25" s="57">
        <v>0</v>
      </c>
      <c r="CH25" s="57">
        <v>0</v>
      </c>
      <c r="CI25" s="57">
        <v>10560.920178976919</v>
      </c>
      <c r="CJ25" s="64">
        <v>0</v>
      </c>
      <c r="CK25" s="64">
        <v>0</v>
      </c>
      <c r="CL25" s="64">
        <v>0</v>
      </c>
      <c r="CM25" s="64">
        <v>0</v>
      </c>
      <c r="CN25" s="64">
        <v>0</v>
      </c>
      <c r="CO25" s="64">
        <v>0</v>
      </c>
      <c r="CP25" s="64">
        <v>0</v>
      </c>
      <c r="CQ25" s="64">
        <v>0</v>
      </c>
      <c r="CR25" s="63">
        <v>0</v>
      </c>
      <c r="CS25" s="63">
        <v>0</v>
      </c>
      <c r="CT25" s="64">
        <v>0</v>
      </c>
      <c r="CU25" s="64">
        <v>0</v>
      </c>
      <c r="CV25" s="64">
        <v>0</v>
      </c>
      <c r="CW25" s="64">
        <v>0</v>
      </c>
      <c r="CX25" s="63">
        <v>0</v>
      </c>
      <c r="CY25" s="63">
        <v>0</v>
      </c>
      <c r="CZ25" s="64">
        <v>0</v>
      </c>
      <c r="DA25" s="64">
        <v>858651.05204923707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9983.2786885245896</v>
      </c>
      <c r="DP25" s="63">
        <v>0</v>
      </c>
      <c r="DQ25" s="63">
        <v>629400.53047643555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203797.75712799537</v>
      </c>
      <c r="DX25" s="63">
        <v>0</v>
      </c>
      <c r="DY25" s="63">
        <v>0</v>
      </c>
      <c r="DZ25" s="63">
        <v>0</v>
      </c>
      <c r="EA25" s="63"/>
      <c r="EB25" s="63"/>
      <c r="EC25" s="63">
        <v>9952.4821867128794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0</v>
      </c>
      <c r="ER25" s="63">
        <v>0</v>
      </c>
      <c r="ES25" s="63">
        <v>0</v>
      </c>
      <c r="ET25" s="63">
        <v>0</v>
      </c>
      <c r="EU25" s="63">
        <v>0</v>
      </c>
      <c r="EV25" s="63"/>
      <c r="EW25" s="63"/>
      <c r="EX25" s="63">
        <v>0</v>
      </c>
      <c r="EY25" s="63">
        <v>0</v>
      </c>
      <c r="EZ25" s="63">
        <v>0</v>
      </c>
      <c r="FA25" s="63">
        <v>0</v>
      </c>
      <c r="FB25" s="63">
        <v>0</v>
      </c>
      <c r="FC25" s="63">
        <v>0</v>
      </c>
      <c r="FD25" s="63">
        <v>0</v>
      </c>
      <c r="FE25" s="63">
        <v>0</v>
      </c>
      <c r="FF25" s="63">
        <v>0</v>
      </c>
      <c r="FG25" s="63">
        <v>0</v>
      </c>
      <c r="FH25" s="63">
        <v>0</v>
      </c>
      <c r="FI25" s="63">
        <v>0</v>
      </c>
      <c r="FJ25" s="63">
        <v>0</v>
      </c>
      <c r="FK25" s="63">
        <v>0</v>
      </c>
      <c r="FL25" s="63">
        <v>0</v>
      </c>
      <c r="FM25" s="63">
        <v>0</v>
      </c>
      <c r="FN25" s="65">
        <v>0</v>
      </c>
      <c r="FO25" s="65">
        <v>0</v>
      </c>
      <c r="FP25" s="63">
        <v>0</v>
      </c>
      <c r="FQ25" s="63">
        <v>0</v>
      </c>
      <c r="FR25" s="65">
        <v>0</v>
      </c>
      <c r="FS25" s="65">
        <v>0</v>
      </c>
      <c r="FT25" s="65">
        <v>0</v>
      </c>
      <c r="FU25" s="65">
        <v>0</v>
      </c>
      <c r="FV25" s="65">
        <v>551552.99</v>
      </c>
      <c r="FW25" s="65">
        <v>211180.41220322717</v>
      </c>
      <c r="FX25" s="63">
        <v>0</v>
      </c>
      <c r="FY25" s="63">
        <v>0</v>
      </c>
      <c r="FZ25" s="63">
        <v>0</v>
      </c>
      <c r="GA25" s="63">
        <v>0</v>
      </c>
      <c r="GB25" s="63">
        <v>0</v>
      </c>
      <c r="GC25" s="63">
        <v>0</v>
      </c>
      <c r="GD25" s="63">
        <v>0</v>
      </c>
      <c r="GE25" s="63">
        <v>0</v>
      </c>
      <c r="GF25" s="63">
        <v>0</v>
      </c>
      <c r="GG25" s="63">
        <v>0</v>
      </c>
      <c r="GH25" s="65">
        <v>181646.52505999999</v>
      </c>
      <c r="GI25" s="65">
        <v>479383.33528373798</v>
      </c>
      <c r="GJ25" s="65">
        <v>0</v>
      </c>
      <c r="GK25" s="65">
        <v>0</v>
      </c>
      <c r="GL25" s="65">
        <v>0</v>
      </c>
      <c r="GM25" s="65">
        <v>0</v>
      </c>
      <c r="GN25" s="65">
        <v>0</v>
      </c>
      <c r="GO25" s="65">
        <v>0</v>
      </c>
      <c r="GP25" s="109">
        <v>21674.538681567221</v>
      </c>
      <c r="GQ25" s="65">
        <v>6140.4228475132486</v>
      </c>
      <c r="GR25" s="65">
        <v>0</v>
      </c>
      <c r="GS25" s="65">
        <v>0</v>
      </c>
      <c r="GT25" s="63">
        <v>522849.25645482173</v>
      </c>
      <c r="GU25" s="63">
        <v>190362.87301869373</v>
      </c>
      <c r="GV25" s="65">
        <v>0</v>
      </c>
      <c r="GW25" s="65">
        <v>0</v>
      </c>
      <c r="GX25" s="65">
        <v>0</v>
      </c>
      <c r="GY25" s="65">
        <v>0</v>
      </c>
      <c r="GZ25" s="63">
        <v>0</v>
      </c>
      <c r="HA25" s="63">
        <v>0</v>
      </c>
      <c r="HB25" s="65">
        <v>1661.86</v>
      </c>
      <c r="HC25" s="65">
        <v>304576.59839023801</v>
      </c>
      <c r="HD25" s="65">
        <v>23440.775972304527</v>
      </c>
      <c r="HE25" s="65">
        <v>319125.91304619034</v>
      </c>
      <c r="HF25" s="63">
        <v>0</v>
      </c>
      <c r="HG25" s="63">
        <v>0</v>
      </c>
      <c r="HH25" s="65">
        <v>0</v>
      </c>
      <c r="HI25" s="65">
        <v>0</v>
      </c>
      <c r="HJ25" s="65">
        <v>314903.22525864188</v>
      </c>
      <c r="HK25" s="65">
        <v>41059.488749357588</v>
      </c>
      <c r="HL25" s="63">
        <v>2219858.5098839756</v>
      </c>
      <c r="HM25" s="63">
        <v>1547.1901688653641</v>
      </c>
      <c r="HN25" s="109">
        <v>21708.522621279018</v>
      </c>
      <c r="HO25" s="65">
        <v>1755.3632499765504</v>
      </c>
      <c r="HP25" s="65">
        <v>0</v>
      </c>
      <c r="HQ25" s="65">
        <v>0</v>
      </c>
      <c r="HR25" s="63">
        <v>0</v>
      </c>
      <c r="HS25" s="63">
        <v>0</v>
      </c>
      <c r="HT25" s="65">
        <v>0</v>
      </c>
      <c r="HU25" s="65">
        <v>1266.3819431823724</v>
      </c>
      <c r="HV25" s="65">
        <v>0</v>
      </c>
      <c r="HW25" s="65">
        <v>0</v>
      </c>
      <c r="HX25" s="63">
        <v>0</v>
      </c>
      <c r="HY25" s="63">
        <v>4523.2926034825778</v>
      </c>
      <c r="HZ25" s="65">
        <v>0</v>
      </c>
      <c r="IA25" s="65">
        <v>0</v>
      </c>
      <c r="IB25" s="65">
        <v>0</v>
      </c>
      <c r="IC25" s="65">
        <v>0</v>
      </c>
      <c r="ID25" s="63">
        <f>+[1]Amortização_Mensal!IB25*1000000</f>
        <v>1737600.36125526</v>
      </c>
      <c r="IE25" s="63">
        <f>+[1]Amortização_Mensal!IC25*1000000</f>
        <v>625023.18213626824</v>
      </c>
      <c r="IF25" s="63">
        <f>+[1]Amortização_Mensal!ID25*1000000</f>
        <v>0</v>
      </c>
      <c r="IG25" s="63">
        <f>+[1]Amortização_Mensal!IE25*1000000</f>
        <v>11844.50653622867</v>
      </c>
      <c r="IH25" s="63">
        <f>+[1]Amortização_Mensal!IF25*1000000</f>
        <v>307598.3512238136</v>
      </c>
      <c r="II25" s="63">
        <f>+[1]Amortização_Mensal!IG25*1000000</f>
        <v>13050.382182565838</v>
      </c>
      <c r="IJ25" s="63">
        <f>+[1]Amortização_Mensal!IH25*1000000</f>
        <v>2094142.064249906</v>
      </c>
      <c r="IK25" s="71">
        <f>+[1]Amortização_Mensal!II25*1000000</f>
        <v>0</v>
      </c>
      <c r="IL25" s="63">
        <f>+[4]Classificação_Orçamental!$M$8</f>
        <v>24329.157023545984</v>
      </c>
      <c r="IM25" s="63">
        <f>+[4]Classificação_Orçamental!$N$8</f>
        <v>110.18187764137653</v>
      </c>
      <c r="IN25" s="63">
        <f>+[8]Classificação_Orçamental!$M$18</f>
        <v>562675.0999659691</v>
      </c>
      <c r="IO25" s="63">
        <f>+[8]Classificação_Orçamental!$N$18</f>
        <v>26615.944359367026</v>
      </c>
      <c r="IP25" s="63">
        <v>0</v>
      </c>
      <c r="IQ25" s="63">
        <f>+[5]Classificação_Orçamental!$N$8</f>
        <v>12097.610213880402</v>
      </c>
      <c r="IR25" s="63">
        <v>0</v>
      </c>
      <c r="IS25" s="63">
        <v>0</v>
      </c>
      <c r="IT25" s="63">
        <f>+[1]Amortização_Mensal!IR25*1000000</f>
        <v>0</v>
      </c>
      <c r="IU25" s="63">
        <f>+[2]Classificação_Orçamental!$N$8</f>
        <v>7844.4692958082842</v>
      </c>
      <c r="IV25" s="63">
        <f>+[3]Classificação_Orçamental!M16+[3]Classificação_Orçamental!M17+[3]Classificação_Orçamental!M18</f>
        <v>29473.73439490849</v>
      </c>
      <c r="IW25" s="63">
        <f>+[3]Classificação_Orçamental!N16+[3]Classificação_Orçamental!N17+[3]Classificação_Orçamental!N18</f>
        <v>5441.5310670682666</v>
      </c>
      <c r="IX25" s="63">
        <v>0</v>
      </c>
      <c r="IY25" s="71">
        <v>0</v>
      </c>
    </row>
    <row r="26" spans="3:261" ht="24.75" customHeight="1" x14ac:dyDescent="0.2">
      <c r="C26" s="70" t="s">
        <v>43</v>
      </c>
      <c r="D26" s="89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46">
        <v>0</v>
      </c>
      <c r="BF26" s="46">
        <v>0</v>
      </c>
      <c r="BG26" s="46">
        <v>0</v>
      </c>
      <c r="BH26" s="46">
        <v>0</v>
      </c>
      <c r="BI26" s="46">
        <v>0</v>
      </c>
      <c r="BJ26" s="46">
        <v>0</v>
      </c>
      <c r="BK26" s="46">
        <v>0</v>
      </c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6">
        <v>0</v>
      </c>
      <c r="CL26" s="46">
        <v>0</v>
      </c>
      <c r="CM26" s="46">
        <v>0</v>
      </c>
      <c r="CN26" s="46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63">
        <v>0</v>
      </c>
      <c r="DM26" s="63">
        <v>4846.9535625092476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3200.8089462015373</v>
      </c>
      <c r="EB26" s="63">
        <v>0</v>
      </c>
      <c r="EC26" s="63">
        <v>0</v>
      </c>
      <c r="ED26" s="63">
        <v>0</v>
      </c>
      <c r="EE26" s="63">
        <v>0</v>
      </c>
      <c r="EF26" s="63">
        <v>0</v>
      </c>
      <c r="EG26" s="63">
        <v>0</v>
      </c>
      <c r="EH26" s="63">
        <v>0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0</v>
      </c>
      <c r="ER26" s="63">
        <v>0</v>
      </c>
      <c r="ES26" s="63">
        <v>0</v>
      </c>
      <c r="ET26" s="63">
        <v>0</v>
      </c>
      <c r="EU26" s="63">
        <v>0</v>
      </c>
      <c r="EV26" s="63"/>
      <c r="EW26" s="63">
        <v>3573.9848502460377</v>
      </c>
      <c r="EX26" s="63">
        <v>0</v>
      </c>
      <c r="EY26" s="63">
        <v>3573.9848502460377</v>
      </c>
      <c r="EZ26" s="63">
        <v>0</v>
      </c>
      <c r="FA26" s="63">
        <v>0</v>
      </c>
      <c r="FB26" s="63">
        <v>0</v>
      </c>
      <c r="FC26" s="63">
        <v>0</v>
      </c>
      <c r="FD26" s="63">
        <v>0</v>
      </c>
      <c r="FE26" s="63">
        <v>0</v>
      </c>
      <c r="FF26" s="63">
        <v>0</v>
      </c>
      <c r="FG26" s="63">
        <v>0</v>
      </c>
      <c r="FH26" s="63">
        <v>0</v>
      </c>
      <c r="FI26" s="63">
        <v>0</v>
      </c>
      <c r="FJ26" s="63">
        <v>0</v>
      </c>
      <c r="FK26" s="63">
        <v>0</v>
      </c>
      <c r="FL26" s="63">
        <v>0</v>
      </c>
      <c r="FM26" s="63">
        <v>0</v>
      </c>
      <c r="FN26" s="65">
        <v>0</v>
      </c>
      <c r="FO26" s="65">
        <v>0</v>
      </c>
      <c r="FP26" s="63">
        <v>0</v>
      </c>
      <c r="FQ26" s="63">
        <v>0</v>
      </c>
      <c r="FR26" s="65">
        <v>0</v>
      </c>
      <c r="FS26" s="65">
        <v>0</v>
      </c>
      <c r="FT26" s="65">
        <v>0</v>
      </c>
      <c r="FU26" s="65">
        <v>0</v>
      </c>
      <c r="FV26" s="65">
        <v>0</v>
      </c>
      <c r="FW26" s="65">
        <v>519.06157151346167</v>
      </c>
      <c r="FX26" s="63">
        <v>0</v>
      </c>
      <c r="FY26" s="63">
        <v>0</v>
      </c>
      <c r="FZ26" s="63">
        <v>0</v>
      </c>
      <c r="GA26" s="63">
        <v>0</v>
      </c>
      <c r="GB26" s="63">
        <v>0</v>
      </c>
      <c r="GC26" s="63">
        <v>0</v>
      </c>
      <c r="GD26" s="63">
        <v>0</v>
      </c>
      <c r="GE26" s="63">
        <v>1827.6368910615333</v>
      </c>
      <c r="GF26" s="63">
        <v>0</v>
      </c>
      <c r="GG26" s="63">
        <v>0</v>
      </c>
      <c r="GH26" s="65">
        <v>0</v>
      </c>
      <c r="GI26" s="65">
        <v>0</v>
      </c>
      <c r="GJ26" s="65">
        <v>0</v>
      </c>
      <c r="GK26" s="65">
        <v>0</v>
      </c>
      <c r="GL26" s="65">
        <v>399361.8136233993</v>
      </c>
      <c r="GM26" s="65">
        <v>3124.4216244699269</v>
      </c>
      <c r="GN26" s="65">
        <v>0</v>
      </c>
      <c r="GO26" s="65">
        <v>0</v>
      </c>
      <c r="GP26" s="109">
        <v>0</v>
      </c>
      <c r="GQ26" s="65">
        <v>0</v>
      </c>
      <c r="GR26" s="65">
        <v>0</v>
      </c>
      <c r="GS26" s="65">
        <v>0</v>
      </c>
      <c r="GT26" s="63">
        <v>0</v>
      </c>
      <c r="GU26" s="63">
        <v>0</v>
      </c>
      <c r="GV26" s="65">
        <v>0</v>
      </c>
      <c r="GW26" s="65">
        <v>0</v>
      </c>
      <c r="GX26" s="65">
        <v>0</v>
      </c>
      <c r="GY26" s="65">
        <v>0</v>
      </c>
      <c r="GZ26" s="63">
        <v>0</v>
      </c>
      <c r="HA26" s="63">
        <v>0</v>
      </c>
      <c r="HB26" s="65">
        <v>0</v>
      </c>
      <c r="HC26" s="65">
        <v>0</v>
      </c>
      <c r="HD26" s="65">
        <v>0</v>
      </c>
      <c r="HE26" s="65">
        <v>0</v>
      </c>
      <c r="HF26" s="63">
        <v>0</v>
      </c>
      <c r="HG26" s="63">
        <v>0</v>
      </c>
      <c r="HH26" s="65">
        <v>0</v>
      </c>
      <c r="HI26" s="65">
        <v>0</v>
      </c>
      <c r="HJ26" s="65">
        <v>0</v>
      </c>
      <c r="HK26" s="65">
        <v>0</v>
      </c>
      <c r="HL26" s="63">
        <v>0</v>
      </c>
      <c r="HM26" s="63">
        <v>0</v>
      </c>
      <c r="HN26" s="109">
        <v>0</v>
      </c>
      <c r="HO26" s="65">
        <v>0</v>
      </c>
      <c r="HP26" s="65">
        <v>0</v>
      </c>
      <c r="HQ26" s="65">
        <v>0</v>
      </c>
      <c r="HR26" s="63">
        <v>0</v>
      </c>
      <c r="HS26" s="63">
        <v>0</v>
      </c>
      <c r="HT26" s="65">
        <v>0</v>
      </c>
      <c r="HU26" s="65">
        <v>0</v>
      </c>
      <c r="HV26" s="65">
        <v>0</v>
      </c>
      <c r="HW26" s="65">
        <v>0</v>
      </c>
      <c r="HX26" s="63">
        <v>0</v>
      </c>
      <c r="HY26" s="63">
        <v>0</v>
      </c>
      <c r="HZ26" s="65">
        <v>0</v>
      </c>
      <c r="IA26" s="65">
        <v>0</v>
      </c>
      <c r="IB26" s="65">
        <v>0</v>
      </c>
      <c r="IC26" s="65">
        <v>0</v>
      </c>
      <c r="ID26" s="63">
        <f>+[1]Amortização_Mensal!IB26*1000000</f>
        <v>0</v>
      </c>
      <c r="IE26" s="63">
        <f>+[1]Amortização_Mensal!IC26*1000000</f>
        <v>0</v>
      </c>
      <c r="IF26" s="63">
        <f>+[1]Amortização_Mensal!ID26*1000000</f>
        <v>0</v>
      </c>
      <c r="IG26" s="63">
        <f>+[1]Amortização_Mensal!IE26*1000000</f>
        <v>0</v>
      </c>
      <c r="IH26" s="63">
        <f>+[1]Amortização_Mensal!IF26*1000000</f>
        <v>0</v>
      </c>
      <c r="II26" s="63">
        <f>+[1]Amortização_Mensal!IG26*1000000</f>
        <v>0</v>
      </c>
      <c r="IJ26" s="63">
        <f>+[1]Amortização_Mensal!IH26*1000000</f>
        <v>0</v>
      </c>
      <c r="IK26" s="71">
        <f>+[1]Amortização_Mensal!II26*1000000</f>
        <v>0</v>
      </c>
      <c r="IL26" s="63">
        <v>0</v>
      </c>
      <c r="IM26" s="63">
        <v>0</v>
      </c>
      <c r="IN26" s="63">
        <v>0</v>
      </c>
      <c r="IO26" s="63">
        <v>0</v>
      </c>
      <c r="IP26" s="63">
        <v>0</v>
      </c>
      <c r="IQ26" s="63">
        <v>0</v>
      </c>
      <c r="IR26" s="63">
        <v>0</v>
      </c>
      <c r="IS26" s="63">
        <v>0</v>
      </c>
      <c r="IT26" s="63">
        <f>+[2]Classificação_Orçamental!$M$10</f>
        <v>119665.8097864178</v>
      </c>
      <c r="IU26" s="63">
        <f>+[1]Amortização_Mensal!IS26*1000000</f>
        <v>0</v>
      </c>
      <c r="IV26" s="63">
        <f>+[1]Amortização_Mensal!IT26*1000000</f>
        <v>0</v>
      </c>
      <c r="IW26" s="63">
        <f>+[1]Amortização_Mensal!IU26*1000000</f>
        <v>0</v>
      </c>
      <c r="IX26" s="63">
        <v>0</v>
      </c>
      <c r="IY26" s="71">
        <v>0</v>
      </c>
    </row>
    <row r="27" spans="3:261" ht="24.75" customHeight="1" x14ac:dyDescent="0.2">
      <c r="C27" s="70" t="s">
        <v>45</v>
      </c>
      <c r="D27" s="89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0</v>
      </c>
      <c r="BI27" s="46">
        <v>0</v>
      </c>
      <c r="BJ27" s="46">
        <v>0</v>
      </c>
      <c r="BK27" s="46">
        <v>0</v>
      </c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0</v>
      </c>
      <c r="BT27" s="46">
        <v>0</v>
      </c>
      <c r="BU27" s="46">
        <v>0</v>
      </c>
      <c r="BV27" s="46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6">
        <v>0</v>
      </c>
      <c r="CC27" s="46">
        <v>0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6">
        <v>0</v>
      </c>
      <c r="CL27" s="46">
        <v>0</v>
      </c>
      <c r="CM27" s="46">
        <v>0</v>
      </c>
      <c r="CN27" s="46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6">
        <v>0</v>
      </c>
      <c r="DD27" s="46">
        <v>0</v>
      </c>
      <c r="DE27" s="46">
        <v>0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46">
        <v>0</v>
      </c>
      <c r="DN27" s="63">
        <v>347826.09</v>
      </c>
      <c r="DO27" s="63">
        <v>273086.97990334098</v>
      </c>
      <c r="DP27" s="63">
        <v>0</v>
      </c>
      <c r="DQ27" s="63">
        <v>0</v>
      </c>
      <c r="DR27" s="63">
        <v>0</v>
      </c>
      <c r="DS27" s="63">
        <v>0</v>
      </c>
      <c r="DT27" s="63">
        <v>0</v>
      </c>
      <c r="DU27" s="63">
        <v>0</v>
      </c>
      <c r="DV27" s="63">
        <v>0</v>
      </c>
      <c r="DW27" s="63">
        <v>0</v>
      </c>
      <c r="DX27" s="63">
        <v>347826.09</v>
      </c>
      <c r="DY27" s="63">
        <v>73043.48</v>
      </c>
      <c r="DZ27" s="63">
        <v>0</v>
      </c>
      <c r="EA27" s="63">
        <v>200043.49988715467</v>
      </c>
      <c r="EB27" s="63">
        <v>0</v>
      </c>
      <c r="EC27" s="63">
        <v>0</v>
      </c>
      <c r="ED27" s="63">
        <v>0</v>
      </c>
      <c r="EE27" s="63">
        <v>0</v>
      </c>
      <c r="EF27" s="63">
        <v>0</v>
      </c>
      <c r="EG27" s="63">
        <v>0</v>
      </c>
      <c r="EH27" s="63">
        <v>0</v>
      </c>
      <c r="EI27" s="63">
        <v>0</v>
      </c>
      <c r="EJ27" s="63">
        <v>0</v>
      </c>
      <c r="EK27" s="63">
        <v>0</v>
      </c>
      <c r="EL27" s="63">
        <v>0</v>
      </c>
      <c r="EM27" s="63">
        <v>0</v>
      </c>
      <c r="EN27" s="63">
        <v>0</v>
      </c>
      <c r="EO27" s="63">
        <v>0</v>
      </c>
      <c r="EP27" s="63">
        <v>0</v>
      </c>
      <c r="EQ27" s="63">
        <v>0</v>
      </c>
      <c r="ER27" s="63">
        <v>0</v>
      </c>
      <c r="ES27" s="63">
        <v>0</v>
      </c>
      <c r="ET27" s="63">
        <v>0</v>
      </c>
      <c r="EU27" s="63">
        <v>0</v>
      </c>
      <c r="EV27" s="63"/>
      <c r="EW27" s="63"/>
      <c r="EX27" s="63">
        <v>0</v>
      </c>
      <c r="EY27" s="63">
        <v>0</v>
      </c>
      <c r="EZ27" s="63">
        <v>0</v>
      </c>
      <c r="FA27" s="63">
        <v>0</v>
      </c>
      <c r="FB27" s="63">
        <v>0</v>
      </c>
      <c r="FC27" s="63">
        <v>0</v>
      </c>
      <c r="FD27" s="63">
        <v>0</v>
      </c>
      <c r="FE27" s="63">
        <v>0</v>
      </c>
      <c r="FF27" s="63">
        <v>0</v>
      </c>
      <c r="FG27" s="63">
        <v>0</v>
      </c>
      <c r="FH27" s="63">
        <v>0</v>
      </c>
      <c r="FI27" s="63">
        <v>0</v>
      </c>
      <c r="FJ27" s="63">
        <v>0</v>
      </c>
      <c r="FK27" s="63">
        <v>0</v>
      </c>
      <c r="FL27" s="63">
        <v>0</v>
      </c>
      <c r="FM27" s="63">
        <v>0</v>
      </c>
      <c r="FN27" s="65">
        <v>0</v>
      </c>
      <c r="FO27" s="65">
        <v>0</v>
      </c>
      <c r="FP27" s="63">
        <v>0</v>
      </c>
      <c r="FQ27" s="63">
        <v>0</v>
      </c>
      <c r="FR27" s="65">
        <v>0</v>
      </c>
      <c r="FS27" s="65">
        <v>0</v>
      </c>
      <c r="FT27" s="65">
        <v>0</v>
      </c>
      <c r="FU27" s="65">
        <v>0</v>
      </c>
      <c r="FV27" s="65">
        <v>0</v>
      </c>
      <c r="FW27" s="65">
        <v>0</v>
      </c>
      <c r="FX27" s="63">
        <v>0</v>
      </c>
      <c r="FY27" s="63">
        <v>0</v>
      </c>
      <c r="FZ27" s="63">
        <v>0</v>
      </c>
      <c r="GA27" s="63">
        <v>0</v>
      </c>
      <c r="GB27" s="63">
        <v>0</v>
      </c>
      <c r="GC27" s="63">
        <v>0</v>
      </c>
      <c r="GD27" s="63">
        <v>0</v>
      </c>
      <c r="GE27" s="63">
        <v>0</v>
      </c>
      <c r="GF27" s="63">
        <v>0</v>
      </c>
      <c r="GG27" s="63">
        <v>0</v>
      </c>
      <c r="GH27" s="65">
        <v>0</v>
      </c>
      <c r="GI27" s="65">
        <v>0</v>
      </c>
      <c r="GJ27" s="65">
        <v>0</v>
      </c>
      <c r="GK27" s="65">
        <v>0</v>
      </c>
      <c r="GL27" s="65">
        <v>0</v>
      </c>
      <c r="GM27" s="65">
        <v>398930.43011024583</v>
      </c>
      <c r="GN27" s="65">
        <v>0</v>
      </c>
      <c r="GO27" s="65">
        <v>0</v>
      </c>
      <c r="GP27" s="109">
        <v>0</v>
      </c>
      <c r="GQ27" s="65">
        <v>0</v>
      </c>
      <c r="GR27" s="65">
        <v>0</v>
      </c>
      <c r="GS27" s="65">
        <v>0</v>
      </c>
      <c r="GT27" s="63">
        <v>0</v>
      </c>
      <c r="GU27" s="63">
        <v>0</v>
      </c>
      <c r="GV27" s="65">
        <v>0</v>
      </c>
      <c r="GW27" s="65">
        <v>0</v>
      </c>
      <c r="GX27" s="65">
        <v>0</v>
      </c>
      <c r="GY27" s="65">
        <v>0</v>
      </c>
      <c r="GZ27" s="63">
        <v>0</v>
      </c>
      <c r="HA27" s="63">
        <v>797860.8598598151</v>
      </c>
      <c r="HB27" s="65">
        <v>0</v>
      </c>
      <c r="HC27" s="65">
        <v>0</v>
      </c>
      <c r="HD27" s="65">
        <v>0</v>
      </c>
      <c r="HE27" s="65">
        <v>0</v>
      </c>
      <c r="HF27" s="63">
        <v>0</v>
      </c>
      <c r="HG27" s="63">
        <v>0</v>
      </c>
      <c r="HH27" s="65">
        <v>0</v>
      </c>
      <c r="HI27" s="65">
        <v>0</v>
      </c>
      <c r="HJ27" s="65">
        <v>0</v>
      </c>
      <c r="HK27" s="65">
        <v>0</v>
      </c>
      <c r="HL27" s="63">
        <v>0</v>
      </c>
      <c r="HM27" s="63">
        <v>0</v>
      </c>
      <c r="HN27" s="109">
        <v>0</v>
      </c>
      <c r="HO27" s="65">
        <v>0</v>
      </c>
      <c r="HP27" s="65">
        <v>0</v>
      </c>
      <c r="HQ27" s="65">
        <v>0</v>
      </c>
      <c r="HR27" s="63">
        <v>0</v>
      </c>
      <c r="HS27" s="63">
        <v>0</v>
      </c>
      <c r="HT27" s="65">
        <v>0</v>
      </c>
      <c r="HU27" s="65">
        <v>0</v>
      </c>
      <c r="HV27" s="65">
        <v>0</v>
      </c>
      <c r="HW27" s="65">
        <v>0</v>
      </c>
      <c r="HX27" s="63">
        <v>0</v>
      </c>
      <c r="HY27" s="63">
        <v>0</v>
      </c>
      <c r="HZ27" s="65">
        <v>0</v>
      </c>
      <c r="IA27" s="65">
        <v>0</v>
      </c>
      <c r="IB27" s="65">
        <v>0</v>
      </c>
      <c r="IC27" s="65">
        <v>0</v>
      </c>
      <c r="ID27" s="63">
        <f>+[1]Amortização_Mensal!IB27*1000000</f>
        <v>0</v>
      </c>
      <c r="IE27" s="63">
        <f>+[1]Amortização_Mensal!IC27*1000000</f>
        <v>0</v>
      </c>
      <c r="IF27" s="63">
        <f>+[1]Amortização_Mensal!ID27*1000000</f>
        <v>0</v>
      </c>
      <c r="IG27" s="63">
        <f>+[1]Amortização_Mensal!IE27*1000000</f>
        <v>0</v>
      </c>
      <c r="IH27" s="63">
        <f>+[1]Amortização_Mensal!IF27*1000000</f>
        <v>0</v>
      </c>
      <c r="II27" s="63">
        <f>+[1]Amortização_Mensal!IG27*1000000</f>
        <v>0</v>
      </c>
      <c r="IJ27" s="63">
        <f>+[1]Amortização_Mensal!IH27*1000000</f>
        <v>0</v>
      </c>
      <c r="IK27" s="71">
        <f>+[1]Amortização_Mensal!II27*1000000</f>
        <v>0</v>
      </c>
      <c r="IL27" s="63">
        <v>0</v>
      </c>
      <c r="IM27" s="63">
        <v>0</v>
      </c>
      <c r="IN27" s="63">
        <v>0</v>
      </c>
      <c r="IO27" s="63">
        <v>0</v>
      </c>
      <c r="IP27" s="63">
        <v>0</v>
      </c>
      <c r="IQ27" s="63">
        <v>0</v>
      </c>
      <c r="IR27" s="63">
        <v>0</v>
      </c>
      <c r="IS27" s="63">
        <v>0</v>
      </c>
      <c r="IT27" s="63">
        <f>+[1]Amortização_Mensal!IR27*1000000</f>
        <v>0</v>
      </c>
      <c r="IU27" s="63">
        <f>+[1]Amortização_Mensal!IS27*1000000</f>
        <v>0</v>
      </c>
      <c r="IV27" s="63">
        <f>+[1]Amortização_Mensal!IT27*1000000</f>
        <v>0</v>
      </c>
      <c r="IW27" s="63">
        <f>+[1]Amortização_Mensal!IU27*1000000</f>
        <v>0</v>
      </c>
      <c r="IX27" s="63">
        <v>0</v>
      </c>
      <c r="IY27" s="71">
        <v>0</v>
      </c>
    </row>
    <row r="28" spans="3:261" ht="24.75" customHeight="1" x14ac:dyDescent="0.2">
      <c r="C28" s="70" t="s">
        <v>65</v>
      </c>
      <c r="D28" s="89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0</v>
      </c>
      <c r="BC28" s="46">
        <v>0</v>
      </c>
      <c r="BD28" s="46">
        <v>0</v>
      </c>
      <c r="BE28" s="46">
        <v>0</v>
      </c>
      <c r="BF28" s="46">
        <v>0</v>
      </c>
      <c r="BG28" s="46">
        <v>0</v>
      </c>
      <c r="BH28" s="46">
        <v>0</v>
      </c>
      <c r="BI28" s="46">
        <v>0</v>
      </c>
      <c r="BJ28" s="46">
        <v>0</v>
      </c>
      <c r="BK28" s="46">
        <v>0</v>
      </c>
      <c r="BL28" s="46">
        <v>0</v>
      </c>
      <c r="BM28" s="46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6">
        <v>0</v>
      </c>
      <c r="BT28" s="46">
        <v>0</v>
      </c>
      <c r="BU28" s="46">
        <v>0</v>
      </c>
      <c r="BV28" s="46">
        <v>0</v>
      </c>
      <c r="BW28" s="46">
        <v>0</v>
      </c>
      <c r="BX28" s="46">
        <v>0</v>
      </c>
      <c r="BY28" s="46">
        <v>0</v>
      </c>
      <c r="BZ28" s="46">
        <v>0</v>
      </c>
      <c r="CA28" s="46">
        <v>0</v>
      </c>
      <c r="CB28" s="46">
        <v>0</v>
      </c>
      <c r="CC28" s="46">
        <v>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6">
        <v>0</v>
      </c>
      <c r="CL28" s="46">
        <v>0</v>
      </c>
      <c r="CM28" s="46">
        <v>0</v>
      </c>
      <c r="CN28" s="46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46">
        <v>0</v>
      </c>
      <c r="DN28" s="46">
        <v>0</v>
      </c>
      <c r="DO28" s="46">
        <v>0</v>
      </c>
      <c r="DP28" s="46">
        <v>0</v>
      </c>
      <c r="DQ28" s="46">
        <v>0</v>
      </c>
      <c r="DR28" s="46">
        <v>0</v>
      </c>
      <c r="DS28" s="46">
        <v>0</v>
      </c>
      <c r="DT28" s="46">
        <v>0</v>
      </c>
      <c r="DU28" s="46">
        <v>0</v>
      </c>
      <c r="DV28" s="46">
        <v>0</v>
      </c>
      <c r="DW28" s="46">
        <v>0</v>
      </c>
      <c r="DX28" s="46">
        <v>0</v>
      </c>
      <c r="DY28" s="46">
        <v>0</v>
      </c>
      <c r="DZ28" s="46">
        <v>0</v>
      </c>
      <c r="EA28" s="46">
        <v>0</v>
      </c>
      <c r="EB28" s="46">
        <v>0</v>
      </c>
      <c r="EC28" s="46">
        <v>0</v>
      </c>
      <c r="ED28" s="46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65">
        <v>0</v>
      </c>
      <c r="GK28" s="65">
        <v>0</v>
      </c>
      <c r="GL28" s="65">
        <v>0</v>
      </c>
      <c r="GM28" s="65">
        <v>0</v>
      </c>
      <c r="GN28" s="65">
        <v>12170.716845878136</v>
      </c>
      <c r="GO28" s="65">
        <v>0</v>
      </c>
      <c r="GP28" s="109">
        <v>0</v>
      </c>
      <c r="GQ28" s="65">
        <v>0</v>
      </c>
      <c r="GR28" s="65">
        <v>0</v>
      </c>
      <c r="GS28" s="65">
        <v>0</v>
      </c>
      <c r="GT28" s="63">
        <v>0</v>
      </c>
      <c r="GU28" s="63">
        <v>0</v>
      </c>
      <c r="GV28" s="65">
        <v>0</v>
      </c>
      <c r="GW28" s="65">
        <v>0</v>
      </c>
      <c r="GX28" s="65">
        <v>0</v>
      </c>
      <c r="GY28" s="65">
        <v>0</v>
      </c>
      <c r="GZ28" s="63">
        <v>0</v>
      </c>
      <c r="HA28" s="63">
        <v>0</v>
      </c>
      <c r="HB28" s="65">
        <v>52864.898950580769</v>
      </c>
      <c r="HC28" s="65">
        <v>0</v>
      </c>
      <c r="HD28" s="65">
        <v>0</v>
      </c>
      <c r="HE28" s="65">
        <v>0</v>
      </c>
      <c r="HF28" s="63">
        <v>0</v>
      </c>
      <c r="HG28" s="63">
        <v>0</v>
      </c>
      <c r="HH28" s="65">
        <v>0</v>
      </c>
      <c r="HI28" s="65">
        <v>0</v>
      </c>
      <c r="HJ28" s="65">
        <v>0</v>
      </c>
      <c r="HK28" s="65">
        <v>0</v>
      </c>
      <c r="HL28" s="63">
        <v>0</v>
      </c>
      <c r="HM28" s="63">
        <v>0</v>
      </c>
      <c r="HN28" s="109">
        <v>0</v>
      </c>
      <c r="HO28" s="65">
        <v>0</v>
      </c>
      <c r="HP28" s="65">
        <v>0</v>
      </c>
      <c r="HQ28" s="65">
        <v>0</v>
      </c>
      <c r="HR28" s="63">
        <v>0</v>
      </c>
      <c r="HS28" s="63">
        <v>0</v>
      </c>
      <c r="HT28" s="65">
        <v>0</v>
      </c>
      <c r="HU28" s="65">
        <v>0</v>
      </c>
      <c r="HV28" s="65">
        <v>0</v>
      </c>
      <c r="HW28" s="65">
        <v>0</v>
      </c>
      <c r="HX28" s="63">
        <v>0</v>
      </c>
      <c r="HY28" s="63">
        <v>0</v>
      </c>
      <c r="HZ28" s="65">
        <v>0</v>
      </c>
      <c r="IA28" s="65">
        <v>0</v>
      </c>
      <c r="IB28" s="65">
        <v>0</v>
      </c>
      <c r="IC28" s="65">
        <v>0</v>
      </c>
      <c r="ID28" s="63">
        <f>+[1]Amortização_Mensal!IB28*1000000</f>
        <v>0</v>
      </c>
      <c r="IE28" s="63">
        <f>+[1]Amortização_Mensal!IC28*1000000</f>
        <v>0</v>
      </c>
      <c r="IF28" s="63">
        <f>+[1]Amortização_Mensal!ID28*1000000</f>
        <v>0</v>
      </c>
      <c r="IG28" s="63">
        <f>+[1]Amortização_Mensal!IE28*1000000</f>
        <v>0</v>
      </c>
      <c r="IH28" s="63">
        <f>+[1]Amortização_Mensal!IF28*1000000</f>
        <v>0</v>
      </c>
      <c r="II28" s="63">
        <f>+[1]Amortização_Mensal!IG28*1000000</f>
        <v>0</v>
      </c>
      <c r="IJ28" s="63">
        <f>+[1]Amortização_Mensal!IH28*1000000</f>
        <v>0</v>
      </c>
      <c r="IK28" s="71">
        <f>+[1]Amortização_Mensal!II28*1000000</f>
        <v>0</v>
      </c>
      <c r="IL28" s="63">
        <v>0</v>
      </c>
      <c r="IM28" s="63">
        <v>0</v>
      </c>
      <c r="IN28" s="63">
        <v>0</v>
      </c>
      <c r="IO28" s="63">
        <v>0</v>
      </c>
      <c r="IP28" s="63">
        <v>0</v>
      </c>
      <c r="IQ28" s="63">
        <v>0</v>
      </c>
      <c r="IR28" s="63">
        <v>0</v>
      </c>
      <c r="IS28" s="63">
        <v>0</v>
      </c>
      <c r="IT28" s="63">
        <f>+[1]Amortização_Mensal!IR28*1000000</f>
        <v>0</v>
      </c>
      <c r="IU28" s="63">
        <f>+[1]Amortização_Mensal!IS28*1000000</f>
        <v>0</v>
      </c>
      <c r="IV28" s="63">
        <f>+[3]Classificação_Orçamental!M19+[3]Classificação_Orçamental!M20</f>
        <v>79263.643625394106</v>
      </c>
      <c r="IW28" s="63">
        <f>+[3]Classificação_Orçamental!N19+[3]Classificação_Orçamental!N20</f>
        <v>47232.71086708019</v>
      </c>
      <c r="IX28" s="63">
        <v>0</v>
      </c>
      <c r="IY28" s="71">
        <v>0</v>
      </c>
    </row>
    <row r="29" spans="3:261" ht="24.75" customHeight="1" thickBot="1" x14ac:dyDescent="0.25">
      <c r="C29" s="73" t="s">
        <v>16</v>
      </c>
      <c r="D29" s="90">
        <v>0</v>
      </c>
      <c r="E29" s="75">
        <v>0</v>
      </c>
      <c r="F29" s="75">
        <v>294470</v>
      </c>
      <c r="G29" s="75">
        <v>167479.45577088208</v>
      </c>
      <c r="H29" s="75">
        <v>838834.89999999991</v>
      </c>
      <c r="I29" s="75">
        <v>164456.94000000003</v>
      </c>
      <c r="J29" s="75">
        <v>193098.18599794072</v>
      </c>
      <c r="K29" s="75">
        <v>14786.48</v>
      </c>
      <c r="L29" s="75">
        <v>499965.09999978542</v>
      </c>
      <c r="M29" s="75">
        <v>8784.35</v>
      </c>
      <c r="N29" s="75">
        <v>256148.75</v>
      </c>
      <c r="O29" s="75">
        <v>49683.759999999995</v>
      </c>
      <c r="P29" s="75">
        <v>0</v>
      </c>
      <c r="Q29" s="75">
        <v>0</v>
      </c>
      <c r="R29" s="75">
        <v>211367.04000000001</v>
      </c>
      <c r="S29" s="75">
        <v>89674.06</v>
      </c>
      <c r="T29" s="75">
        <v>122112.09</v>
      </c>
      <c r="U29" s="75">
        <v>93906.4</v>
      </c>
      <c r="V29" s="75">
        <v>37050</v>
      </c>
      <c r="W29" s="75">
        <v>3727.9</v>
      </c>
      <c r="X29" s="75">
        <v>93793.21</v>
      </c>
      <c r="Y29" s="75">
        <v>589800.81200924783</v>
      </c>
      <c r="Z29" s="75">
        <v>346022.84137650009</v>
      </c>
      <c r="AA29" s="75">
        <v>4405.2486234101525</v>
      </c>
      <c r="AB29" s="74">
        <v>186232</v>
      </c>
      <c r="AC29" s="74">
        <v>17644</v>
      </c>
      <c r="AD29" s="74">
        <v>528470.28000013367</v>
      </c>
      <c r="AE29" s="74">
        <v>149325.60080915198</v>
      </c>
      <c r="AF29" s="74">
        <v>92540</v>
      </c>
      <c r="AG29" s="74">
        <v>0</v>
      </c>
      <c r="AH29" s="74">
        <v>0</v>
      </c>
      <c r="AI29" s="74">
        <v>0</v>
      </c>
      <c r="AJ29" s="74">
        <v>179348.57</v>
      </c>
      <c r="AK29" s="74">
        <v>23427.42</v>
      </c>
      <c r="AL29" s="74">
        <v>253214.27</v>
      </c>
      <c r="AM29" s="74">
        <v>77807.290467198691</v>
      </c>
      <c r="AN29" s="74">
        <v>116667</v>
      </c>
      <c r="AO29" s="74">
        <v>41246.579999910078</v>
      </c>
      <c r="AP29" s="74">
        <v>0</v>
      </c>
      <c r="AQ29" s="74">
        <v>0</v>
      </c>
      <c r="AR29" s="74">
        <v>58016.23</v>
      </c>
      <c r="AS29" s="74">
        <v>0</v>
      </c>
      <c r="AT29" s="74">
        <v>413122.74999988906</v>
      </c>
      <c r="AU29" s="74">
        <v>8389.4470338352658</v>
      </c>
      <c r="AV29" s="74">
        <v>39378.75</v>
      </c>
      <c r="AW29" s="74">
        <v>29593.01</v>
      </c>
      <c r="AX29" s="74">
        <v>0</v>
      </c>
      <c r="AY29" s="74">
        <v>570412.57858415192</v>
      </c>
      <c r="AZ29" s="74">
        <v>345278.9</v>
      </c>
      <c r="BA29" s="74">
        <v>68569.088459473904</v>
      </c>
      <c r="BB29" s="74">
        <v>16269.92</v>
      </c>
      <c r="BC29" s="74">
        <v>168381.82731276198</v>
      </c>
      <c r="BD29" s="74">
        <v>177073.70000008889</v>
      </c>
      <c r="BE29" s="74">
        <v>3424.3</v>
      </c>
      <c r="BF29" s="74">
        <v>30808.89</v>
      </c>
      <c r="BG29" s="74">
        <v>3958.62</v>
      </c>
      <c r="BH29" s="74">
        <v>356331.80000000005</v>
      </c>
      <c r="BI29" s="74">
        <v>121082.31957253577</v>
      </c>
      <c r="BJ29" s="74">
        <v>0</v>
      </c>
      <c r="BK29" s="74">
        <v>0</v>
      </c>
      <c r="BL29" s="74">
        <v>200737.37999988848</v>
      </c>
      <c r="BM29" s="45">
        <v>240413.2298109378</v>
      </c>
      <c r="BN29" s="74">
        <v>52233.35</v>
      </c>
      <c r="BO29" s="74">
        <v>360.76</v>
      </c>
      <c r="BP29" s="74">
        <v>97732.38</v>
      </c>
      <c r="BQ29" s="74">
        <v>3601.49</v>
      </c>
      <c r="BR29" s="74">
        <v>63551.280000000006</v>
      </c>
      <c r="BS29" s="74">
        <v>65206.31</v>
      </c>
      <c r="BT29" s="74">
        <v>365111.47</v>
      </c>
      <c r="BU29" s="74">
        <v>724015.39569151576</v>
      </c>
      <c r="BV29" s="76">
        <v>212428.47999984527</v>
      </c>
      <c r="BW29" s="76">
        <v>8886.2500001203589</v>
      </c>
      <c r="BX29" s="74">
        <v>189022.72</v>
      </c>
      <c r="BY29" s="74">
        <v>7582.2800000000007</v>
      </c>
      <c r="BZ29" s="74">
        <v>195703.44</v>
      </c>
      <c r="CA29" s="74">
        <v>270308.21898052422</v>
      </c>
      <c r="CB29" s="76">
        <v>97915.849899461115</v>
      </c>
      <c r="CC29" s="76">
        <v>3769.02</v>
      </c>
      <c r="CD29" s="76">
        <v>61725.779806651197</v>
      </c>
      <c r="CE29" s="76">
        <v>76027.75</v>
      </c>
      <c r="CF29" s="76">
        <v>81330.2</v>
      </c>
      <c r="CG29" s="76">
        <v>31824.57</v>
      </c>
      <c r="CH29" s="76">
        <v>219948.27000000002</v>
      </c>
      <c r="CI29" s="76">
        <v>78927.890280599633</v>
      </c>
      <c r="CJ29" s="78">
        <v>245272.62992799017</v>
      </c>
      <c r="CK29" s="78">
        <v>209772.83299869526</v>
      </c>
      <c r="CL29" s="78">
        <v>277688.30022486136</v>
      </c>
      <c r="CM29" s="78">
        <v>0</v>
      </c>
      <c r="CN29" s="78">
        <v>0</v>
      </c>
      <c r="CO29" s="78">
        <v>0</v>
      </c>
      <c r="CP29" s="78">
        <v>95470.290093234624</v>
      </c>
      <c r="CQ29" s="78">
        <v>84314.79</v>
      </c>
      <c r="CR29" s="77">
        <v>0</v>
      </c>
      <c r="CS29" s="77">
        <v>0</v>
      </c>
      <c r="CT29" s="78">
        <v>294617.37984720757</v>
      </c>
      <c r="CU29" s="78">
        <v>77639.450131601552</v>
      </c>
      <c r="CV29" s="78">
        <v>0</v>
      </c>
      <c r="CW29" s="78">
        <v>0</v>
      </c>
      <c r="CX29" s="77">
        <v>0</v>
      </c>
      <c r="CY29" s="77">
        <v>0</v>
      </c>
      <c r="CZ29" s="78">
        <v>286748.2</v>
      </c>
      <c r="DA29" s="78">
        <v>871292.84204923711</v>
      </c>
      <c r="DB29" s="77">
        <v>0</v>
      </c>
      <c r="DC29" s="77">
        <v>0</v>
      </c>
      <c r="DD29" s="77">
        <v>431109.62</v>
      </c>
      <c r="DE29" s="77">
        <v>140356.3698909026</v>
      </c>
      <c r="DF29" s="77">
        <v>96218.95</v>
      </c>
      <c r="DG29" s="77">
        <v>5695.61</v>
      </c>
      <c r="DH29" s="77">
        <v>3217.81</v>
      </c>
      <c r="DI29" s="77">
        <v>52144.990080600852</v>
      </c>
      <c r="DJ29" s="77">
        <v>183139.8</v>
      </c>
      <c r="DK29" s="77">
        <v>31038.11</v>
      </c>
      <c r="DL29" s="77">
        <v>0</v>
      </c>
      <c r="DM29" s="77">
        <v>4846.9535625092476</v>
      </c>
      <c r="DN29" s="77">
        <v>485736.40994597541</v>
      </c>
      <c r="DO29" s="77">
        <v>403675.6991702806</v>
      </c>
      <c r="DP29" s="77">
        <v>58076.190187540298</v>
      </c>
      <c r="DQ29" s="77">
        <v>997021.26036528382</v>
      </c>
      <c r="DR29" s="77">
        <v>0</v>
      </c>
      <c r="DS29" s="77">
        <v>0</v>
      </c>
      <c r="DT29" s="77">
        <v>202062.33007296009</v>
      </c>
      <c r="DU29" s="77">
        <v>29637.270014592017</v>
      </c>
      <c r="DV29" s="77">
        <v>1648.0401828575457</v>
      </c>
      <c r="DW29" s="77">
        <v>206349.33731314304</v>
      </c>
      <c r="DX29" s="77">
        <v>352597.09</v>
      </c>
      <c r="DY29" s="77">
        <v>76514.37999999999</v>
      </c>
      <c r="DZ29" s="77">
        <v>59884.890194713531</v>
      </c>
      <c r="EA29" s="77">
        <v>214732.94866214105</v>
      </c>
      <c r="EB29" s="77">
        <v>101636.38</v>
      </c>
      <c r="EC29" s="77">
        <v>141533.40238471312</v>
      </c>
      <c r="ED29" s="77">
        <v>455219.36</v>
      </c>
      <c r="EE29" s="77">
        <v>245291.73010280496</v>
      </c>
      <c r="EF29" s="77">
        <v>0</v>
      </c>
      <c r="EG29" s="77">
        <v>0</v>
      </c>
      <c r="EH29" s="77">
        <v>0</v>
      </c>
      <c r="EI29" s="77">
        <v>0</v>
      </c>
      <c r="EJ29" s="77">
        <v>319219.37</v>
      </c>
      <c r="EK29" s="77">
        <v>172014.85</v>
      </c>
      <c r="EL29" s="77">
        <v>0</v>
      </c>
      <c r="EM29" s="77">
        <v>0</v>
      </c>
      <c r="EN29" s="77">
        <v>98317.93</v>
      </c>
      <c r="EO29" s="77">
        <v>6318.24</v>
      </c>
      <c r="EP29" s="77"/>
      <c r="EQ29" s="77"/>
      <c r="ER29" s="77"/>
      <c r="ES29" s="77"/>
      <c r="ET29" s="77"/>
      <c r="EU29" s="77"/>
      <c r="EV29" s="77">
        <v>372438.24</v>
      </c>
      <c r="EW29" s="77">
        <v>71892.836002995944</v>
      </c>
      <c r="EX29" s="77">
        <v>372438.24</v>
      </c>
      <c r="EY29" s="77">
        <v>71892.836002995944</v>
      </c>
      <c r="EZ29" s="77">
        <v>0</v>
      </c>
      <c r="FA29" s="77">
        <v>0</v>
      </c>
      <c r="FB29" s="77">
        <v>118591.89</v>
      </c>
      <c r="FC29" s="77">
        <v>41330.939769659555</v>
      </c>
      <c r="FD29" s="77">
        <v>458765</v>
      </c>
      <c r="FE29" s="77">
        <v>165089.83008863835</v>
      </c>
      <c r="FF29" s="77">
        <v>0</v>
      </c>
      <c r="FG29" s="77">
        <v>0</v>
      </c>
      <c r="FH29" s="77">
        <v>218187.74</v>
      </c>
      <c r="FI29" s="77">
        <v>34262.630060852287</v>
      </c>
      <c r="FJ29" s="77">
        <v>0</v>
      </c>
      <c r="FK29" s="77">
        <v>0</v>
      </c>
      <c r="FL29" s="77">
        <v>98203.38</v>
      </c>
      <c r="FM29" s="77">
        <v>6372.2399679465889</v>
      </c>
      <c r="FN29" s="72">
        <v>358831.19</v>
      </c>
      <c r="FO29" s="72">
        <v>172132.65000073641</v>
      </c>
      <c r="FP29" s="77">
        <v>555003.16999999993</v>
      </c>
      <c r="FQ29" s="77">
        <v>56839.570026850386</v>
      </c>
      <c r="FR29" s="72">
        <v>0</v>
      </c>
      <c r="FS29" s="72">
        <v>0</v>
      </c>
      <c r="FT29" s="72">
        <v>0</v>
      </c>
      <c r="FU29" s="72">
        <v>0</v>
      </c>
      <c r="FV29" s="72">
        <v>551552.99</v>
      </c>
      <c r="FW29" s="72">
        <v>215899.08980984599</v>
      </c>
      <c r="FX29" s="77">
        <v>0</v>
      </c>
      <c r="FY29" s="77">
        <v>0</v>
      </c>
      <c r="FZ29" s="77">
        <v>836378.49071981874</v>
      </c>
      <c r="GA29" s="77">
        <v>188544.65010412151</v>
      </c>
      <c r="GB29" s="77">
        <v>0</v>
      </c>
      <c r="GC29" s="77">
        <v>0</v>
      </c>
      <c r="GD29" s="77">
        <v>899587.17967972474</v>
      </c>
      <c r="GE29" s="77">
        <v>187492.25863615135</v>
      </c>
      <c r="GF29" s="77">
        <v>0</v>
      </c>
      <c r="GG29" s="77">
        <v>59365.122937227919</v>
      </c>
      <c r="GH29" s="65">
        <v>181646.52505999999</v>
      </c>
      <c r="GI29" s="72">
        <v>479383.33528373798</v>
      </c>
      <c r="GJ29" s="65">
        <v>0</v>
      </c>
      <c r="GK29" s="65">
        <v>0</v>
      </c>
      <c r="GL29" s="65">
        <v>1103292.5536233999</v>
      </c>
      <c r="GM29" s="65">
        <v>722384.40520414663</v>
      </c>
      <c r="GN29" s="65">
        <v>363542.73084144044</v>
      </c>
      <c r="GO29" s="65">
        <v>219323.04795528247</v>
      </c>
      <c r="GP29" s="109">
        <v>515697.85860299564</v>
      </c>
      <c r="GQ29" s="65">
        <v>6502.272847513249</v>
      </c>
      <c r="GR29" s="65">
        <v>0</v>
      </c>
      <c r="GS29" s="65">
        <v>206285.13180650907</v>
      </c>
      <c r="GT29" s="63">
        <v>694501.47732249158</v>
      </c>
      <c r="GU29" s="77">
        <v>210783.57309107613</v>
      </c>
      <c r="GV29" s="72">
        <v>807715.2998654868</v>
      </c>
      <c r="GW29" s="72">
        <v>0</v>
      </c>
      <c r="GX29" s="65">
        <v>543905.27</v>
      </c>
      <c r="GY29" s="65">
        <v>124775.61</v>
      </c>
      <c r="GZ29" s="63">
        <v>926646.12884846097</v>
      </c>
      <c r="HA29" s="77">
        <v>877354.7398598151</v>
      </c>
      <c r="HB29" s="72">
        <v>625576.6563027465</v>
      </c>
      <c r="HC29" s="65">
        <v>314821.07256702526</v>
      </c>
      <c r="HD29" s="65">
        <v>95398.515972304536</v>
      </c>
      <c r="HE29" s="65">
        <v>342481.62304619036</v>
      </c>
      <c r="HF29" s="63">
        <v>0</v>
      </c>
      <c r="HG29" s="63">
        <v>0</v>
      </c>
      <c r="HH29" s="65">
        <v>20558.490000000002</v>
      </c>
      <c r="HI29" s="65">
        <v>2312.2999999999997</v>
      </c>
      <c r="HJ29" s="65">
        <v>758134.99525864189</v>
      </c>
      <c r="HK29" s="65">
        <v>172017.49874935759</v>
      </c>
      <c r="HL29" s="63">
        <v>2684166.7550889668</v>
      </c>
      <c r="HM29" s="63">
        <v>36691.63569701041</v>
      </c>
      <c r="HN29" s="109">
        <v>177884.21375391335</v>
      </c>
      <c r="HO29" s="65">
        <v>2108.3432499765504</v>
      </c>
      <c r="HP29" s="65">
        <f>+SUM(HP17:HP28)</f>
        <v>167981.36326763281</v>
      </c>
      <c r="HQ29" s="65">
        <f>+SUM(HQ17:HQ28)</f>
        <v>0</v>
      </c>
      <c r="HR29" s="63">
        <v>238093.33000000002</v>
      </c>
      <c r="HS29" s="63">
        <v>41136.699999999997</v>
      </c>
      <c r="HT29" s="65">
        <v>34526.43</v>
      </c>
      <c r="HU29" s="65">
        <v>27470.471943182376</v>
      </c>
      <c r="HV29" s="65">
        <v>443752.58</v>
      </c>
      <c r="HW29" s="65">
        <v>130282.48000000001</v>
      </c>
      <c r="HX29" s="63">
        <v>406677.78522116051</v>
      </c>
      <c r="HY29" s="63">
        <v>116679.23200163271</v>
      </c>
      <c r="HZ29" s="65">
        <v>86658.160464028886</v>
      </c>
      <c r="IA29" s="65">
        <v>333.44990348558395</v>
      </c>
      <c r="IB29" s="65">
        <v>0</v>
      </c>
      <c r="IC29" s="65">
        <v>0</v>
      </c>
      <c r="ID29" s="63">
        <f>+[1]Amortização_Mensal!IB29*1000000</f>
        <v>1738453.65125526</v>
      </c>
      <c r="IE29" s="63">
        <f>+[1]Amortização_Mensal!IC29*1000000</f>
        <v>632133.25549942686</v>
      </c>
      <c r="IF29" s="63">
        <f>+[1]Amortização_Mensal!ID29*1000000</f>
        <v>19761.36</v>
      </c>
      <c r="IG29" s="63">
        <f>+[1]Amortização_Mensal!IE29*1000000</f>
        <v>15870.26653622867</v>
      </c>
      <c r="IH29" s="63">
        <f>+[1]Amortização_Mensal!IF29*1000000</f>
        <v>1381438.5466094899</v>
      </c>
      <c r="II29" s="63">
        <f>+[1]Amortização_Mensal!IG29*1000000</f>
        <v>282621.49817411049</v>
      </c>
      <c r="IJ29" s="63">
        <f>+[1]Amortização_Mensal!IH29*1000000</f>
        <v>2239616.2930593542</v>
      </c>
      <c r="IK29" s="94">
        <f>+[1]Amortização_Mensal!II29*1000000</f>
        <v>20129.939547968912</v>
      </c>
      <c r="IL29" s="63">
        <f t="shared" ref="IL29:IW29" si="0">SUM(IL17:IL28)</f>
        <v>106649.85518671693</v>
      </c>
      <c r="IM29" s="63">
        <f t="shared" si="0"/>
        <v>71017.31798566533</v>
      </c>
      <c r="IN29" s="63">
        <f t="shared" si="0"/>
        <v>645418.53890104347</v>
      </c>
      <c r="IO29" s="63">
        <f t="shared" si="0"/>
        <v>26615.944359367026</v>
      </c>
      <c r="IP29" s="63">
        <f t="shared" si="0"/>
        <v>13385.51</v>
      </c>
      <c r="IQ29" s="63">
        <f t="shared" si="0"/>
        <v>27720.214827586206</v>
      </c>
      <c r="IR29" s="63">
        <f t="shared" si="0"/>
        <v>94812.77</v>
      </c>
      <c r="IS29" s="63">
        <f t="shared" si="0"/>
        <v>40156.371971941902</v>
      </c>
      <c r="IT29" s="63">
        <f t="shared" si="0"/>
        <v>799995.81988158915</v>
      </c>
      <c r="IU29" s="63">
        <f t="shared" si="0"/>
        <v>147204.29929580828</v>
      </c>
      <c r="IV29" s="63">
        <f t="shared" si="0"/>
        <v>1236179.5580604044</v>
      </c>
      <c r="IW29" s="77">
        <f t="shared" si="0"/>
        <v>206280.61691756395</v>
      </c>
      <c r="IX29" s="63">
        <f t="shared" ref="IX29" si="1">SUM(IX17:IX28)</f>
        <v>353869.13935805991</v>
      </c>
      <c r="IY29" s="94">
        <f t="shared" ref="IY29" si="2">SUM(IY17:IY28)</f>
        <v>28923.98</v>
      </c>
    </row>
    <row r="30" spans="3:261" s="67" customFormat="1" ht="24.75" customHeight="1" thickBot="1" x14ac:dyDescent="0.25">
      <c r="C30" s="66" t="s">
        <v>17</v>
      </c>
      <c r="D30" s="116">
        <v>0</v>
      </c>
      <c r="E30" s="117"/>
      <c r="F30" s="116">
        <v>461949.45577088208</v>
      </c>
      <c r="G30" s="117"/>
      <c r="H30" s="116">
        <v>1003291.84</v>
      </c>
      <c r="I30" s="118"/>
      <c r="J30" s="116">
        <v>207884.66599794073</v>
      </c>
      <c r="K30" s="117"/>
      <c r="L30" s="116">
        <v>508749.4499997854</v>
      </c>
      <c r="M30" s="117"/>
      <c r="N30" s="116">
        <v>305832.51</v>
      </c>
      <c r="O30" s="118"/>
      <c r="P30" s="116">
        <v>0</v>
      </c>
      <c r="Q30" s="117"/>
      <c r="R30" s="112">
        <v>301041.09999999998</v>
      </c>
      <c r="S30" s="113"/>
      <c r="T30" s="112">
        <v>216018.49</v>
      </c>
      <c r="U30" s="115"/>
      <c r="V30" s="112">
        <v>40777.9</v>
      </c>
      <c r="W30" s="113"/>
      <c r="X30" s="112">
        <v>683594.0220092478</v>
      </c>
      <c r="Y30" s="113"/>
      <c r="Z30" s="112">
        <v>350428.08999991021</v>
      </c>
      <c r="AA30" s="115"/>
      <c r="AB30" s="112">
        <v>203876</v>
      </c>
      <c r="AC30" s="113"/>
      <c r="AD30" s="112">
        <v>677795.88080928568</v>
      </c>
      <c r="AE30" s="113"/>
      <c r="AF30" s="112">
        <v>92540</v>
      </c>
      <c r="AG30" s="115"/>
      <c r="AH30" s="112">
        <v>0</v>
      </c>
      <c r="AI30" s="113"/>
      <c r="AJ30" s="112">
        <v>202775.99</v>
      </c>
      <c r="AK30" s="113"/>
      <c r="AL30" s="112">
        <v>331021.56046719867</v>
      </c>
      <c r="AM30" s="113"/>
      <c r="AN30" s="112">
        <v>157913.57999991009</v>
      </c>
      <c r="AO30" s="113"/>
      <c r="AP30" s="112">
        <v>0</v>
      </c>
      <c r="AQ30" s="113"/>
      <c r="AR30" s="112">
        <v>58016.23</v>
      </c>
      <c r="AS30" s="113"/>
      <c r="AT30" s="112">
        <v>421512.19703372434</v>
      </c>
      <c r="AU30" s="113"/>
      <c r="AV30" s="112">
        <v>68971.759999999995</v>
      </c>
      <c r="AW30" s="113"/>
      <c r="AX30" s="112">
        <v>570412.57858415192</v>
      </c>
      <c r="AY30" s="113"/>
      <c r="AZ30" s="112">
        <v>413847.98845947394</v>
      </c>
      <c r="BA30" s="113"/>
      <c r="BB30" s="112">
        <v>184651.74731276199</v>
      </c>
      <c r="BC30" s="113"/>
      <c r="BD30" s="112">
        <v>180498.00000008888</v>
      </c>
      <c r="BE30" s="113"/>
      <c r="BF30" s="112">
        <v>34767.51</v>
      </c>
      <c r="BG30" s="113"/>
      <c r="BH30" s="112">
        <v>477414.1195725358</v>
      </c>
      <c r="BI30" s="113"/>
      <c r="BJ30" s="112">
        <v>0</v>
      </c>
      <c r="BK30" s="113"/>
      <c r="BL30" s="112">
        <v>441150.60981082625</v>
      </c>
      <c r="BM30" s="113"/>
      <c r="BN30" s="112">
        <v>52594.11</v>
      </c>
      <c r="BO30" s="113"/>
      <c r="BP30" s="112">
        <v>101333.87000000001</v>
      </c>
      <c r="BQ30" s="113"/>
      <c r="BR30" s="112">
        <v>128757.59</v>
      </c>
      <c r="BS30" s="113"/>
      <c r="BT30" s="112">
        <v>1089126.8656915156</v>
      </c>
      <c r="BU30" s="113"/>
      <c r="BV30" s="112">
        <v>221314.72999996564</v>
      </c>
      <c r="BW30" s="113"/>
      <c r="BX30" s="112">
        <v>196605</v>
      </c>
      <c r="BY30" s="113"/>
      <c r="BZ30" s="112">
        <v>466011.65898052423</v>
      </c>
      <c r="CA30" s="113"/>
      <c r="CB30" s="112">
        <v>101684.86989946112</v>
      </c>
      <c r="CC30" s="113"/>
      <c r="CD30" s="112">
        <v>137753.5298066512</v>
      </c>
      <c r="CE30" s="113"/>
      <c r="CF30" s="112">
        <v>113154.76999999999</v>
      </c>
      <c r="CG30" s="113"/>
      <c r="CH30" s="112">
        <v>298876.16028059967</v>
      </c>
      <c r="CI30" s="113"/>
      <c r="CJ30" s="112">
        <v>455045.46292668546</v>
      </c>
      <c r="CK30" s="113"/>
      <c r="CL30" s="112">
        <v>277688.30022486136</v>
      </c>
      <c r="CM30" s="113"/>
      <c r="CN30" s="112">
        <v>0</v>
      </c>
      <c r="CO30" s="113"/>
      <c r="CP30" s="112">
        <v>179785.0800932346</v>
      </c>
      <c r="CQ30" s="113"/>
      <c r="CR30" s="112">
        <v>0</v>
      </c>
      <c r="CS30" s="113"/>
      <c r="CT30" s="112">
        <v>372256.82997880911</v>
      </c>
      <c r="CU30" s="113"/>
      <c r="CV30" s="112">
        <v>0</v>
      </c>
      <c r="CW30" s="113"/>
      <c r="CX30" s="112">
        <v>0</v>
      </c>
      <c r="CY30" s="113"/>
      <c r="CZ30" s="112">
        <v>1158041.0420492371</v>
      </c>
      <c r="DA30" s="113"/>
      <c r="DB30" s="112">
        <v>0</v>
      </c>
      <c r="DC30" s="113"/>
      <c r="DD30" s="112">
        <v>571465.98989090254</v>
      </c>
      <c r="DE30" s="113"/>
      <c r="DF30" s="112">
        <v>101914.56</v>
      </c>
      <c r="DG30" s="113"/>
      <c r="DH30" s="112">
        <v>55362.800080600849</v>
      </c>
      <c r="DI30" s="113"/>
      <c r="DJ30" s="112">
        <v>214177.90999999997</v>
      </c>
      <c r="DK30" s="113"/>
      <c r="DL30" s="112">
        <v>4846.9535625092476</v>
      </c>
      <c r="DM30" s="113"/>
      <c r="DN30" s="112">
        <v>889412.109116256</v>
      </c>
      <c r="DO30" s="113"/>
      <c r="DP30" s="112">
        <v>1055097.4505528242</v>
      </c>
      <c r="DQ30" s="113"/>
      <c r="DR30" s="112">
        <v>0</v>
      </c>
      <c r="DS30" s="113"/>
      <c r="DT30" s="112">
        <v>231699.6000875521</v>
      </c>
      <c r="DU30" s="113"/>
      <c r="DV30" s="112">
        <v>207997.37749600058</v>
      </c>
      <c r="DW30" s="113"/>
      <c r="DX30" s="112">
        <v>429111.47000000003</v>
      </c>
      <c r="DY30" s="113"/>
      <c r="DZ30" s="112">
        <v>274617.83885685459</v>
      </c>
      <c r="EA30" s="113"/>
      <c r="EB30" s="112">
        <v>243169.78238471312</v>
      </c>
      <c r="EC30" s="113"/>
      <c r="ED30" s="112">
        <v>700511.09010280494</v>
      </c>
      <c r="EE30" s="113"/>
      <c r="EF30" s="112">
        <v>0</v>
      </c>
      <c r="EG30" s="113"/>
      <c r="EH30" s="112">
        <v>0</v>
      </c>
      <c r="EI30" s="113"/>
      <c r="EJ30" s="112">
        <v>491234.22</v>
      </c>
      <c r="EK30" s="113"/>
      <c r="EL30" s="112">
        <v>0</v>
      </c>
      <c r="EM30" s="113"/>
      <c r="EN30" s="112">
        <v>104636.17</v>
      </c>
      <c r="EO30" s="113"/>
      <c r="EP30" s="112">
        <v>0</v>
      </c>
      <c r="EQ30" s="113"/>
      <c r="ER30" s="112">
        <v>0</v>
      </c>
      <c r="ES30" s="113"/>
      <c r="ET30" s="112">
        <v>0</v>
      </c>
      <c r="EU30" s="113"/>
      <c r="EV30" s="112">
        <v>444331.07600299601</v>
      </c>
      <c r="EW30" s="113"/>
      <c r="EX30" s="112">
        <v>444331.07600299595</v>
      </c>
      <c r="EY30" s="113"/>
      <c r="EZ30" s="112">
        <v>0</v>
      </c>
      <c r="FA30" s="113"/>
      <c r="FB30" s="112">
        <v>159922.82976965955</v>
      </c>
      <c r="FC30" s="113"/>
      <c r="FD30" s="112">
        <v>623854.83008863835</v>
      </c>
      <c r="FE30" s="113"/>
      <c r="FF30" s="112">
        <v>0</v>
      </c>
      <c r="FG30" s="113"/>
      <c r="FH30" s="112">
        <v>252450.37006085226</v>
      </c>
      <c r="FI30" s="113"/>
      <c r="FJ30" s="112">
        <v>0</v>
      </c>
      <c r="FK30" s="113"/>
      <c r="FL30" s="112">
        <v>104575.61996794659</v>
      </c>
      <c r="FM30" s="113"/>
      <c r="FN30" s="112">
        <v>530963.84000073641</v>
      </c>
      <c r="FO30" s="113"/>
      <c r="FP30" s="112">
        <v>611842.74002685025</v>
      </c>
      <c r="FQ30" s="113"/>
      <c r="FR30" s="112">
        <v>0</v>
      </c>
      <c r="FS30" s="113"/>
      <c r="FT30" s="112">
        <v>0</v>
      </c>
      <c r="FU30" s="113"/>
      <c r="FV30" s="112">
        <v>767452.07980984601</v>
      </c>
      <c r="FW30" s="113"/>
      <c r="FX30" s="112">
        <v>0</v>
      </c>
      <c r="FY30" s="113"/>
      <c r="FZ30" s="112">
        <v>1024923.1408239403</v>
      </c>
      <c r="GA30" s="113"/>
      <c r="GB30" s="112">
        <v>0</v>
      </c>
      <c r="GC30" s="113"/>
      <c r="GD30" s="112">
        <v>1087079.4383158761</v>
      </c>
      <c r="GE30" s="113"/>
      <c r="GF30" s="112">
        <v>59365.122937227919</v>
      </c>
      <c r="GG30" s="113"/>
      <c r="GH30" s="112">
        <v>661029.86034373799</v>
      </c>
      <c r="GI30" s="115"/>
      <c r="GJ30" s="112">
        <v>0</v>
      </c>
      <c r="GK30" s="115"/>
      <c r="GL30" s="112">
        <v>1825676.9588275466</v>
      </c>
      <c r="GM30" s="115"/>
      <c r="GN30" s="112">
        <v>582865.77879672288</v>
      </c>
      <c r="GO30" s="115"/>
      <c r="GP30" s="112">
        <v>522200.1314505089</v>
      </c>
      <c r="GQ30" s="115"/>
      <c r="GR30" s="112">
        <v>206285.13180650907</v>
      </c>
      <c r="GS30" s="115"/>
      <c r="GT30" s="112">
        <v>905285.05041356769</v>
      </c>
      <c r="GU30" s="113"/>
      <c r="GV30" s="112">
        <v>807715.2998654868</v>
      </c>
      <c r="GW30" s="113"/>
      <c r="GX30" s="112">
        <v>668680.88</v>
      </c>
      <c r="GY30" s="113"/>
      <c r="GZ30" s="112">
        <v>1804000.8687082762</v>
      </c>
      <c r="HA30" s="113"/>
      <c r="HB30" s="112">
        <v>940397.72886977182</v>
      </c>
      <c r="HC30" s="113"/>
      <c r="HD30" s="112">
        <v>437880.13901849487</v>
      </c>
      <c r="HE30" s="115"/>
      <c r="HF30" s="112">
        <v>0</v>
      </c>
      <c r="HG30" s="115"/>
      <c r="HH30" s="112">
        <v>22870.79</v>
      </c>
      <c r="HI30" s="115"/>
      <c r="HJ30" s="112">
        <v>930152.49400799954</v>
      </c>
      <c r="HK30" s="115"/>
      <c r="HL30" s="112">
        <v>2720858.3907859772</v>
      </c>
      <c r="HM30" s="115"/>
      <c r="HN30" s="112">
        <v>179992.5570038899</v>
      </c>
      <c r="HO30" s="115"/>
      <c r="HP30" s="112">
        <f>+HP29+HQ29</f>
        <v>167981.36326763281</v>
      </c>
      <c r="HQ30" s="115"/>
      <c r="HR30" s="112">
        <v>279230.03000000003</v>
      </c>
      <c r="HS30" s="115"/>
      <c r="HT30" s="112">
        <v>61996.901943182376</v>
      </c>
      <c r="HU30" s="115"/>
      <c r="HV30" s="112">
        <v>574035.06000000006</v>
      </c>
      <c r="HW30" s="115"/>
      <c r="HX30" s="112">
        <f>+HX29+HY29</f>
        <v>523357.01722279319</v>
      </c>
      <c r="HY30" s="113"/>
      <c r="HZ30" s="112">
        <f>+HZ29+IA29</f>
        <v>86991.61036751447</v>
      </c>
      <c r="IA30" s="113"/>
      <c r="IB30" s="112">
        <f>+IB29+IC29</f>
        <v>0</v>
      </c>
      <c r="IC30" s="113"/>
      <c r="ID30" s="112">
        <f>+ID29+IE29</f>
        <v>2370586.906754687</v>
      </c>
      <c r="IE30" s="113"/>
      <c r="IF30" s="112">
        <f>+IF29+IG29</f>
        <v>35631.626536228672</v>
      </c>
      <c r="IG30" s="113"/>
      <c r="IH30" s="112">
        <f>+IH29+II29</f>
        <v>1664060.0447836004</v>
      </c>
      <c r="II30" s="113"/>
      <c r="IJ30" s="112">
        <f>+IJ29+IK29</f>
        <v>2259746.2326073232</v>
      </c>
      <c r="IK30" s="113"/>
      <c r="IL30" s="112">
        <f>+IL29+IM29</f>
        <v>177667.17317238226</v>
      </c>
      <c r="IM30" s="113"/>
      <c r="IN30" s="112">
        <f t="shared" ref="IN30" si="3">+IN29+IO29</f>
        <v>672034.48326041049</v>
      </c>
      <c r="IO30" s="113"/>
      <c r="IP30" s="112">
        <f t="shared" ref="IP30" si="4">+IP29+IQ29</f>
        <v>41105.724827586208</v>
      </c>
      <c r="IQ30" s="113"/>
      <c r="IR30" s="112">
        <f>+IR29+IS29</f>
        <v>134969.14197194192</v>
      </c>
      <c r="IS30" s="113"/>
      <c r="IT30" s="112">
        <f t="shared" ref="IT30" si="5">+IT29+IU29</f>
        <v>947200.11917739746</v>
      </c>
      <c r="IU30" s="113"/>
      <c r="IV30" s="112">
        <f t="shared" ref="IV30" si="6">+IV29+IW29</f>
        <v>1442460.1749779684</v>
      </c>
      <c r="IW30" s="113"/>
      <c r="IX30" s="112">
        <f t="shared" ref="IX30" si="7">+IX29+IY29</f>
        <v>382793.11935805989</v>
      </c>
      <c r="IY30" s="113"/>
    </row>
    <row r="31" spans="3:261" ht="12.75" hidden="1" customHeight="1" x14ac:dyDescent="0.2">
      <c r="C31" s="6" t="s">
        <v>15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186232</v>
      </c>
      <c r="AC31" s="19">
        <v>17644</v>
      </c>
      <c r="AD31" s="19">
        <v>182868.55</v>
      </c>
      <c r="AE31" s="19">
        <v>149325.60080915198</v>
      </c>
      <c r="AF31" s="19">
        <v>92540</v>
      </c>
      <c r="AG31" s="19">
        <v>0</v>
      </c>
      <c r="AH31" s="19">
        <v>0</v>
      </c>
      <c r="AI31" s="19">
        <v>0</v>
      </c>
      <c r="AJ31" s="19">
        <v>179348.57</v>
      </c>
      <c r="AK31" s="19">
        <v>23427.42</v>
      </c>
      <c r="AL31" s="19">
        <v>0</v>
      </c>
      <c r="AM31" s="19">
        <v>0</v>
      </c>
      <c r="AN31" s="19">
        <v>116667</v>
      </c>
      <c r="AO31" s="19">
        <v>41246.579999910078</v>
      </c>
      <c r="AP31" s="19">
        <v>0</v>
      </c>
      <c r="AQ31" s="19">
        <v>0</v>
      </c>
      <c r="AR31" s="19">
        <v>58016.23</v>
      </c>
      <c r="AS31" s="19">
        <v>0</v>
      </c>
      <c r="AT31" s="19">
        <v>406222.74999988906</v>
      </c>
      <c r="AU31" s="19">
        <v>15289.447033835264</v>
      </c>
      <c r="AV31" s="19">
        <v>39378.75</v>
      </c>
      <c r="AW31" s="19">
        <v>29593.01</v>
      </c>
      <c r="AX31" s="19">
        <v>0</v>
      </c>
      <c r="AY31" s="19">
        <v>570412.57858415192</v>
      </c>
    </row>
    <row r="32" spans="3:261" ht="22.5" customHeight="1" x14ac:dyDescent="0.2">
      <c r="C32" s="54" t="s">
        <v>32</v>
      </c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9"/>
      <c r="GI32" s="98"/>
      <c r="GJ32" s="99"/>
      <c r="GK32" s="98"/>
      <c r="GL32" s="99"/>
      <c r="GM32" s="98"/>
      <c r="GN32" s="99"/>
      <c r="GO32" s="98"/>
      <c r="GP32" s="99"/>
      <c r="GQ32" s="98"/>
      <c r="GR32" s="99"/>
      <c r="GS32" s="98"/>
      <c r="GT32" s="98"/>
      <c r="GU32" s="98"/>
      <c r="GV32" s="99"/>
      <c r="GW32" s="98"/>
      <c r="GX32" s="99"/>
      <c r="GY32" s="98"/>
      <c r="GZ32" s="98"/>
      <c r="HA32" s="98"/>
      <c r="HB32" s="99"/>
      <c r="HC32" s="98"/>
      <c r="HD32" s="99"/>
      <c r="HE32" s="98"/>
      <c r="HF32" s="98"/>
      <c r="HG32" s="98"/>
      <c r="HH32" s="99"/>
      <c r="HI32" s="98"/>
      <c r="HJ32" s="99"/>
      <c r="HK32" s="98"/>
      <c r="HL32" s="98"/>
      <c r="HM32" s="98"/>
      <c r="HN32" s="99"/>
      <c r="HO32" s="98"/>
      <c r="HP32" s="99"/>
      <c r="HQ32" s="100"/>
      <c r="HR32" s="98"/>
      <c r="HS32" s="98"/>
      <c r="HT32" s="99"/>
      <c r="HU32" s="98"/>
      <c r="HV32" s="99"/>
      <c r="HW32" s="98"/>
      <c r="HX32" s="98"/>
      <c r="HY32" s="98"/>
      <c r="HZ32" s="99"/>
      <c r="IA32" s="98"/>
      <c r="IB32" s="99"/>
      <c r="IC32" s="98"/>
      <c r="ID32" s="98"/>
      <c r="IE32" s="98"/>
      <c r="IF32" s="99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</row>
    <row r="33" spans="3:261" ht="6" customHeight="1" x14ac:dyDescent="0.2"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101"/>
      <c r="AM33" s="98"/>
      <c r="AN33" s="98"/>
      <c r="AO33" s="98"/>
      <c r="AP33" s="98"/>
      <c r="AQ33" s="98"/>
      <c r="AR33" s="101"/>
      <c r="AS33" s="98"/>
      <c r="AT33" s="98"/>
      <c r="AU33" s="98"/>
      <c r="AV33" s="98"/>
      <c r="AW33" s="98"/>
      <c r="AX33" s="101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</row>
    <row r="34" spans="3:261" x14ac:dyDescent="0.2">
      <c r="C34" s="103"/>
      <c r="D34" s="103"/>
      <c r="E34" s="104"/>
      <c r="F34" s="102"/>
      <c r="G34" s="102"/>
      <c r="H34" s="103"/>
      <c r="I34" s="103"/>
      <c r="J34" s="103"/>
      <c r="K34" s="102"/>
      <c r="L34" s="102"/>
      <c r="M34" s="102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2"/>
      <c r="AU34" s="102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4"/>
      <c r="HY34" s="103"/>
      <c r="HZ34" s="104"/>
      <c r="IA34" s="103"/>
      <c r="IB34" s="103"/>
      <c r="IC34" s="103"/>
      <c r="ID34" s="104"/>
      <c r="IE34" s="103"/>
      <c r="IF34" s="104"/>
      <c r="IG34" s="103"/>
      <c r="IH34" s="104"/>
      <c r="II34" s="103"/>
      <c r="IJ34" s="104"/>
      <c r="IK34" s="103"/>
      <c r="IL34" s="104"/>
      <c r="IM34" s="103"/>
      <c r="IN34" s="104"/>
      <c r="IO34" s="103"/>
      <c r="IP34" s="104"/>
      <c r="IQ34" s="103"/>
      <c r="IR34" s="104"/>
      <c r="IS34" s="103"/>
      <c r="IT34" s="104"/>
      <c r="IU34" s="103"/>
      <c r="IV34" s="104"/>
      <c r="IW34" s="103"/>
      <c r="IX34" s="104"/>
      <c r="IY34" s="103"/>
      <c r="IZ34" s="98"/>
      <c r="JA34" s="98"/>
    </row>
    <row r="35" spans="3:261" ht="15.75" customHeight="1" x14ac:dyDescent="0.2">
      <c r="C35" s="48"/>
      <c r="D35" s="48"/>
      <c r="E35" s="48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98"/>
      <c r="Y35" s="106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9"/>
      <c r="GE35" s="98"/>
      <c r="GF35" s="99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  <c r="JA35" s="98"/>
    </row>
    <row r="36" spans="3:261" ht="15.75" customHeight="1" x14ac:dyDescent="0.2"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51"/>
      <c r="AC36" s="48"/>
      <c r="AD36" s="51"/>
      <c r="AE36" s="48"/>
      <c r="AF36" s="51"/>
      <c r="AG36" s="48"/>
      <c r="AH36" s="51"/>
      <c r="AI36" s="48"/>
      <c r="AJ36" s="51"/>
      <c r="AK36" s="48"/>
      <c r="AL36" s="51"/>
      <c r="AM36" s="48"/>
      <c r="AN36" s="51"/>
      <c r="AO36" s="48"/>
      <c r="AP36" s="51"/>
      <c r="AQ36" s="48"/>
      <c r="AR36" s="51"/>
      <c r="AS36" s="48"/>
      <c r="AT36" s="51"/>
      <c r="AU36" s="48"/>
      <c r="AV36" s="51"/>
      <c r="AW36" s="48"/>
      <c r="AX36" s="51"/>
      <c r="AY36" s="48"/>
      <c r="IH36" s="58"/>
      <c r="IL36" s="58"/>
      <c r="IN36" s="58"/>
      <c r="IP36" s="58"/>
      <c r="IR36" s="58"/>
      <c r="IT36" s="58"/>
    </row>
    <row r="37" spans="3:261" ht="12.75" hidden="1" customHeight="1" x14ac:dyDescent="0.2"/>
    <row r="38" spans="3:261" ht="15" hidden="1" customHeight="1" x14ac:dyDescent="0.2">
      <c r="C38" s="122" t="s">
        <v>13</v>
      </c>
    </row>
    <row r="39" spans="3:261" ht="15" hidden="1" customHeight="1" x14ac:dyDescent="0.2">
      <c r="C39" s="122"/>
    </row>
    <row r="40" spans="3:261" ht="15.75" hidden="1" customHeight="1" thickBot="1" x14ac:dyDescent="0.25"/>
    <row r="41" spans="3:261" ht="13.5" hidden="1" customHeight="1" thickBot="1" x14ac:dyDescent="0.25"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10"/>
      <c r="AC41" s="10" t="s">
        <v>11</v>
      </c>
      <c r="AD41" s="10"/>
      <c r="AE41" s="10" t="s">
        <v>11</v>
      </c>
      <c r="AF41" s="10"/>
      <c r="AG41" s="10" t="s">
        <v>11</v>
      </c>
      <c r="AH41" s="10"/>
      <c r="AI41" s="10" t="s">
        <v>11</v>
      </c>
      <c r="AJ41" s="10"/>
      <c r="AK41" s="10" t="s">
        <v>11</v>
      </c>
      <c r="AL41" s="10"/>
      <c r="AM41" s="10" t="s">
        <v>11</v>
      </c>
      <c r="AN41" s="10"/>
      <c r="AO41" s="10" t="s">
        <v>11</v>
      </c>
      <c r="AP41" s="10"/>
      <c r="AQ41" s="10" t="s">
        <v>11</v>
      </c>
      <c r="AR41" s="10"/>
      <c r="AS41" s="10" t="s">
        <v>11</v>
      </c>
      <c r="AT41" s="10"/>
      <c r="AU41" s="10" t="s">
        <v>11</v>
      </c>
      <c r="AV41" s="10"/>
      <c r="AW41" s="10" t="s">
        <v>11</v>
      </c>
      <c r="AX41" s="10"/>
      <c r="AY41" s="10" t="s">
        <v>11</v>
      </c>
    </row>
    <row r="42" spans="3:261" ht="12.75" hidden="1" customHeight="1" x14ac:dyDescent="0.2">
      <c r="C42" s="123" t="s">
        <v>12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25" t="s">
        <v>10</v>
      </c>
      <c r="AC42" s="126"/>
      <c r="AD42" s="125" t="s">
        <v>10</v>
      </c>
      <c r="AE42" s="126"/>
      <c r="AF42" s="125" t="s">
        <v>10</v>
      </c>
      <c r="AG42" s="126"/>
      <c r="AH42" s="125" t="s">
        <v>10</v>
      </c>
      <c r="AI42" s="126"/>
      <c r="AJ42" s="125" t="s">
        <v>10</v>
      </c>
      <c r="AK42" s="126"/>
      <c r="AL42" s="125" t="s">
        <v>10</v>
      </c>
      <c r="AM42" s="126"/>
      <c r="AN42" s="125" t="s">
        <v>10</v>
      </c>
      <c r="AO42" s="126"/>
      <c r="AP42" s="125" t="s">
        <v>10</v>
      </c>
      <c r="AQ42" s="126"/>
      <c r="AR42" s="125" t="s">
        <v>10</v>
      </c>
      <c r="AS42" s="126"/>
      <c r="AT42" s="125" t="s">
        <v>10</v>
      </c>
      <c r="AU42" s="126"/>
      <c r="AV42" s="125" t="s">
        <v>10</v>
      </c>
      <c r="AW42" s="126"/>
      <c r="AX42" s="125" t="s">
        <v>10</v>
      </c>
      <c r="AY42" s="126"/>
    </row>
    <row r="43" spans="3:261" ht="12.75" hidden="1" customHeight="1" x14ac:dyDescent="0.2">
      <c r="C43" s="12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2" t="s">
        <v>6</v>
      </c>
      <c r="AC43" s="13" t="s">
        <v>7</v>
      </c>
      <c r="AD43" s="12" t="s">
        <v>6</v>
      </c>
      <c r="AE43" s="13" t="s">
        <v>7</v>
      </c>
      <c r="AF43" s="12" t="s">
        <v>6</v>
      </c>
      <c r="AG43" s="13" t="s">
        <v>7</v>
      </c>
      <c r="AH43" s="12" t="s">
        <v>6</v>
      </c>
      <c r="AI43" s="13" t="s">
        <v>7</v>
      </c>
      <c r="AJ43" s="12" t="s">
        <v>6</v>
      </c>
      <c r="AK43" s="13" t="s">
        <v>7</v>
      </c>
      <c r="AL43" s="12" t="s">
        <v>6</v>
      </c>
      <c r="AM43" s="13" t="s">
        <v>7</v>
      </c>
      <c r="AN43" s="12" t="s">
        <v>6</v>
      </c>
      <c r="AO43" s="13" t="s">
        <v>7</v>
      </c>
      <c r="AP43" s="12" t="s">
        <v>6</v>
      </c>
      <c r="AQ43" s="13" t="s">
        <v>7</v>
      </c>
      <c r="AR43" s="12" t="s">
        <v>6</v>
      </c>
      <c r="AS43" s="13" t="s">
        <v>7</v>
      </c>
      <c r="AT43" s="12" t="s">
        <v>6</v>
      </c>
      <c r="AU43" s="13" t="s">
        <v>7</v>
      </c>
      <c r="AV43" s="12" t="s">
        <v>6</v>
      </c>
      <c r="AW43" s="13" t="s">
        <v>7</v>
      </c>
      <c r="AX43" s="12" t="s">
        <v>6</v>
      </c>
      <c r="AY43" s="13" t="s">
        <v>7</v>
      </c>
    </row>
    <row r="44" spans="3:261" ht="15" hidden="1" customHeight="1" x14ac:dyDescent="0.2">
      <c r="C44" s="52" t="s">
        <v>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>
        <v>0</v>
      </c>
      <c r="AC44" s="15">
        <v>35181.01</v>
      </c>
      <c r="AD44" s="15">
        <v>0</v>
      </c>
      <c r="AE44" s="15">
        <v>35181.01</v>
      </c>
      <c r="AF44" s="15">
        <v>0</v>
      </c>
      <c r="AG44" s="15">
        <v>35181.01</v>
      </c>
      <c r="AH44" s="15">
        <v>0</v>
      </c>
      <c r="AI44" s="15">
        <v>35181.01</v>
      </c>
      <c r="AJ44" s="15">
        <v>0</v>
      </c>
      <c r="AK44" s="15">
        <v>35181.01</v>
      </c>
      <c r="AL44" s="15">
        <v>0</v>
      </c>
      <c r="AM44" s="15">
        <v>35181.01</v>
      </c>
      <c r="AN44" s="15">
        <v>0</v>
      </c>
      <c r="AO44" s="15">
        <v>35181.01</v>
      </c>
      <c r="AP44" s="15">
        <v>0</v>
      </c>
      <c r="AQ44" s="15">
        <v>35181.01</v>
      </c>
      <c r="AR44" s="15">
        <v>0</v>
      </c>
      <c r="AS44" s="15">
        <v>35181.01</v>
      </c>
      <c r="AT44" s="15">
        <v>0</v>
      </c>
      <c r="AU44" s="15">
        <v>35181.01</v>
      </c>
      <c r="AV44" s="15">
        <v>0</v>
      </c>
      <c r="AW44" s="15">
        <v>35181.01</v>
      </c>
      <c r="AX44" s="15">
        <v>0</v>
      </c>
      <c r="AY44" s="15">
        <v>35181.01</v>
      </c>
    </row>
    <row r="45" spans="3:261" ht="15" hidden="1" customHeight="1" x14ac:dyDescent="0.2">
      <c r="C45" s="52" t="s">
        <v>3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3:261" ht="15" hidden="1" customHeight="1" x14ac:dyDescent="0.2">
      <c r="C46" s="52" t="s">
        <v>2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3:261" ht="15" hidden="1" customHeight="1" x14ac:dyDescent="0.2">
      <c r="C47" s="52" t="s">
        <v>4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>
        <v>18870.349999999999</v>
      </c>
      <c r="AC47" s="15">
        <v>22628.44</v>
      </c>
      <c r="AD47" s="15">
        <v>18870.349999999999</v>
      </c>
      <c r="AE47" s="15">
        <v>22628.44</v>
      </c>
      <c r="AF47" s="15">
        <v>18870.349999999999</v>
      </c>
      <c r="AG47" s="15">
        <v>22628.44</v>
      </c>
      <c r="AH47" s="15">
        <v>18870.349999999999</v>
      </c>
      <c r="AI47" s="15">
        <v>22628.44</v>
      </c>
      <c r="AJ47" s="15">
        <v>18870.349999999999</v>
      </c>
      <c r="AK47" s="15">
        <v>22628.44</v>
      </c>
      <c r="AL47" s="15">
        <v>18870.349999999999</v>
      </c>
      <c r="AM47" s="15">
        <v>22628.44</v>
      </c>
      <c r="AN47" s="15">
        <v>18870.349999999999</v>
      </c>
      <c r="AO47" s="15">
        <v>22628.44</v>
      </c>
      <c r="AP47" s="15">
        <v>18870.349999999999</v>
      </c>
      <c r="AQ47" s="15">
        <v>22628.44</v>
      </c>
      <c r="AR47" s="15">
        <v>18870.349999999999</v>
      </c>
      <c r="AS47" s="15">
        <v>22628.44</v>
      </c>
      <c r="AT47" s="15">
        <v>18870.349999999999</v>
      </c>
      <c r="AU47" s="15">
        <v>22628.44</v>
      </c>
      <c r="AV47" s="15">
        <v>18870.349999999999</v>
      </c>
      <c r="AW47" s="15">
        <v>22628.44</v>
      </c>
      <c r="AX47" s="15">
        <v>18870.349999999999</v>
      </c>
      <c r="AY47" s="15">
        <v>22628.44</v>
      </c>
    </row>
    <row r="48" spans="3:261" ht="15" hidden="1" customHeight="1" x14ac:dyDescent="0.2">
      <c r="C48" s="52" t="s">
        <v>5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>
        <v>204733.7</v>
      </c>
      <c r="AC48" s="15">
        <v>39633</v>
      </c>
      <c r="AD48" s="15">
        <v>204733.7</v>
      </c>
      <c r="AE48" s="15">
        <v>39633</v>
      </c>
      <c r="AF48" s="15">
        <v>204733.7</v>
      </c>
      <c r="AG48" s="15">
        <v>39633</v>
      </c>
      <c r="AH48" s="15">
        <v>204733.7</v>
      </c>
      <c r="AI48" s="15">
        <v>39633</v>
      </c>
      <c r="AJ48" s="15">
        <v>204733.7</v>
      </c>
      <c r="AK48" s="15">
        <v>39633</v>
      </c>
      <c r="AL48" s="15">
        <v>204733.7</v>
      </c>
      <c r="AM48" s="15">
        <v>39633</v>
      </c>
      <c r="AN48" s="15">
        <v>204733.7</v>
      </c>
      <c r="AO48" s="15">
        <v>39633</v>
      </c>
      <c r="AP48" s="15">
        <v>204733.7</v>
      </c>
      <c r="AQ48" s="15">
        <v>39633</v>
      </c>
      <c r="AR48" s="15">
        <v>204733.7</v>
      </c>
      <c r="AS48" s="15">
        <v>39633</v>
      </c>
      <c r="AT48" s="15">
        <v>204733.7</v>
      </c>
      <c r="AU48" s="15">
        <v>39633</v>
      </c>
      <c r="AV48" s="15">
        <v>204733.7</v>
      </c>
      <c r="AW48" s="15">
        <v>39633</v>
      </c>
      <c r="AX48" s="15">
        <v>204733.7</v>
      </c>
      <c r="AY48" s="15">
        <v>39633</v>
      </c>
    </row>
    <row r="49" spans="3:254" ht="15" hidden="1" customHeight="1" x14ac:dyDescent="0.2">
      <c r="C49" s="52" t="s">
        <v>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3:254" ht="15" hidden="1" customHeight="1" x14ac:dyDescent="0.2">
      <c r="C50" s="52" t="s">
        <v>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>
        <v>0</v>
      </c>
      <c r="AC50" s="15">
        <v>22127.599999999999</v>
      </c>
      <c r="AD50" s="15">
        <v>0</v>
      </c>
      <c r="AE50" s="15">
        <v>22127.599999999999</v>
      </c>
      <c r="AF50" s="15">
        <v>0</v>
      </c>
      <c r="AG50" s="15">
        <v>22127.599999999999</v>
      </c>
      <c r="AH50" s="15">
        <v>0</v>
      </c>
      <c r="AI50" s="15">
        <v>22127.599999999999</v>
      </c>
      <c r="AJ50" s="15">
        <v>0</v>
      </c>
      <c r="AK50" s="15">
        <v>22127.599999999999</v>
      </c>
      <c r="AL50" s="15">
        <v>0</v>
      </c>
      <c r="AM50" s="15">
        <v>22127.599999999999</v>
      </c>
      <c r="AN50" s="15">
        <v>0</v>
      </c>
      <c r="AO50" s="15">
        <v>22127.599999999999</v>
      </c>
      <c r="AP50" s="15">
        <v>0</v>
      </c>
      <c r="AQ50" s="15">
        <v>22127.599999999999</v>
      </c>
      <c r="AR50" s="15">
        <v>0</v>
      </c>
      <c r="AS50" s="15">
        <v>22127.599999999999</v>
      </c>
      <c r="AT50" s="15">
        <v>0</v>
      </c>
      <c r="AU50" s="15">
        <v>22127.599999999999</v>
      </c>
      <c r="AV50" s="15">
        <v>0</v>
      </c>
      <c r="AW50" s="15">
        <v>22127.599999999999</v>
      </c>
      <c r="AX50" s="15">
        <v>0</v>
      </c>
      <c r="AY50" s="15">
        <v>22127.599999999999</v>
      </c>
    </row>
    <row r="51" spans="3:254" ht="15" hidden="1" customHeight="1" x14ac:dyDescent="0.2">
      <c r="C51" s="52" t="s">
        <v>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3:254" ht="15" hidden="1" customHeight="1" x14ac:dyDescent="0.2">
      <c r="C52" s="53" t="s">
        <v>14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3:254" ht="15" hidden="1" customHeight="1" x14ac:dyDescent="0.2">
      <c r="C53" s="52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3:254" ht="13.5" hidden="1" customHeight="1" thickBot="1" x14ac:dyDescent="0.25">
      <c r="C54" s="16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7">
        <v>223604.05000000002</v>
      </c>
      <c r="AC54" s="17">
        <v>119570.04999999999</v>
      </c>
      <c r="AD54" s="17">
        <v>223604.05000000002</v>
      </c>
      <c r="AE54" s="17">
        <v>119570.04999999999</v>
      </c>
      <c r="AF54" s="17">
        <v>223604.05000000002</v>
      </c>
      <c r="AG54" s="17">
        <v>119570.04999999999</v>
      </c>
      <c r="AH54" s="17">
        <v>223604.05000000002</v>
      </c>
      <c r="AI54" s="17">
        <v>119570.04999999999</v>
      </c>
      <c r="AJ54" s="17">
        <v>223604.05000000002</v>
      </c>
      <c r="AK54" s="17">
        <v>119570.04999999999</v>
      </c>
      <c r="AL54" s="17">
        <v>223604.05000000002</v>
      </c>
      <c r="AM54" s="17">
        <v>119570.04999999999</v>
      </c>
      <c r="AN54" s="17">
        <v>223604.05000000002</v>
      </c>
      <c r="AO54" s="17">
        <v>119570.04999999999</v>
      </c>
      <c r="AP54" s="17">
        <v>223604.05000000002</v>
      </c>
      <c r="AQ54" s="17">
        <v>119570.04999999999</v>
      </c>
      <c r="AR54" s="17">
        <v>223604.05000000002</v>
      </c>
      <c r="AS54" s="17">
        <v>119570.04999999999</v>
      </c>
      <c r="AT54" s="17">
        <v>223604.05000000002</v>
      </c>
      <c r="AU54" s="17">
        <v>119570.04999999999</v>
      </c>
      <c r="AV54" s="17">
        <v>223604.05000000002</v>
      </c>
      <c r="AW54" s="17">
        <v>119570.04999999999</v>
      </c>
      <c r="AX54" s="17">
        <v>223604.05000000002</v>
      </c>
      <c r="AY54" s="17">
        <v>119570.04999999999</v>
      </c>
    </row>
    <row r="55" spans="3:254" ht="15" hidden="1" customHeight="1" x14ac:dyDescent="0.2">
      <c r="C55" s="52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3:254" x14ac:dyDescent="0.2">
      <c r="C56" s="52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ID56" s="58"/>
      <c r="IH56" s="58"/>
      <c r="IL56" s="58"/>
      <c r="IN56" s="58"/>
      <c r="IP56" s="58"/>
      <c r="IR56" s="58"/>
      <c r="IT56" s="58"/>
    </row>
    <row r="57" spans="3:254" x14ac:dyDescent="0.2">
      <c r="X57" s="19"/>
      <c r="ID57" s="58"/>
    </row>
    <row r="60" spans="3:254" x14ac:dyDescent="0.2">
      <c r="U60" s="20"/>
    </row>
    <row r="65" spans="20:50" ht="12.75" customHeight="1" x14ac:dyDescent="0.2"/>
    <row r="66" spans="20:50" ht="12.75" customHeight="1" x14ac:dyDescent="0.2">
      <c r="AB66" s="5"/>
      <c r="AD66" s="5"/>
      <c r="AF66" s="5"/>
      <c r="AH66" s="5"/>
      <c r="AJ66" s="5"/>
      <c r="AL66" s="5"/>
      <c r="AN66" s="5"/>
      <c r="AP66" s="5"/>
      <c r="AR66" s="5"/>
      <c r="AT66" s="5"/>
      <c r="AV66" s="5"/>
      <c r="AX66" s="5"/>
    </row>
    <row r="67" spans="20:50" ht="12.75" customHeight="1" x14ac:dyDescent="0.2"/>
    <row r="69" spans="20:50" x14ac:dyDescent="0.2">
      <c r="U69" s="21"/>
    </row>
    <row r="72" spans="20:50" x14ac:dyDescent="0.2">
      <c r="U72" s="22"/>
    </row>
    <row r="74" spans="20:50" x14ac:dyDescent="0.2">
      <c r="U74" s="23"/>
    </row>
    <row r="76" spans="20:50" x14ac:dyDescent="0.2">
      <c r="T76" s="20"/>
    </row>
    <row r="79" spans="20:50" x14ac:dyDescent="0.2">
      <c r="U79" s="24"/>
    </row>
  </sheetData>
  <mergeCells count="271">
    <mergeCell ref="IV30:IW30"/>
    <mergeCell ref="HH13:HI13"/>
    <mergeCell ref="HJ13:HK13"/>
    <mergeCell ref="HL13:HM13"/>
    <mergeCell ref="HB30:HC30"/>
    <mergeCell ref="HD30:HE30"/>
    <mergeCell ref="HF30:HG30"/>
    <mergeCell ref="HH30:HI30"/>
    <mergeCell ref="HJ30:HK30"/>
    <mergeCell ref="HL30:HM30"/>
    <mergeCell ref="GV13:GW13"/>
    <mergeCell ref="GX13:GY13"/>
    <mergeCell ref="GZ13:HA13"/>
    <mergeCell ref="GV30:GW30"/>
    <mergeCell ref="GX30:GY30"/>
    <mergeCell ref="GZ30:HA30"/>
    <mergeCell ref="HB13:HC13"/>
    <mergeCell ref="HD13:HE13"/>
    <mergeCell ref="HF13:HG13"/>
    <mergeCell ref="GP13:GQ13"/>
    <mergeCell ref="GR13:GS13"/>
    <mergeCell ref="GT13:GU13"/>
    <mergeCell ref="GP30:GQ30"/>
    <mergeCell ref="GR30:GS30"/>
    <mergeCell ref="GT30:GU30"/>
    <mergeCell ref="GJ13:GK13"/>
    <mergeCell ref="GJ30:GK30"/>
    <mergeCell ref="GL13:GM13"/>
    <mergeCell ref="GN13:GO13"/>
    <mergeCell ref="GL30:GM30"/>
    <mergeCell ref="GN30:GO30"/>
    <mergeCell ref="GB13:GC13"/>
    <mergeCell ref="GB30:GC30"/>
    <mergeCell ref="FN13:FO13"/>
    <mergeCell ref="FP13:FQ13"/>
    <mergeCell ref="FN30:FO30"/>
    <mergeCell ref="FP30:FQ30"/>
    <mergeCell ref="GH13:GI13"/>
    <mergeCell ref="GH30:GI30"/>
    <mergeCell ref="GF13:GG13"/>
    <mergeCell ref="GF30:GG30"/>
    <mergeCell ref="GD13:GE13"/>
    <mergeCell ref="GD30:GE30"/>
    <mergeCell ref="FH13:FI13"/>
    <mergeCell ref="FF30:FG30"/>
    <mergeCell ref="FH30:FI30"/>
    <mergeCell ref="FZ13:GA13"/>
    <mergeCell ref="FZ30:GA30"/>
    <mergeCell ref="FX13:FY13"/>
    <mergeCell ref="FX30:FY30"/>
    <mergeCell ref="FT13:FU13"/>
    <mergeCell ref="FT30:FU30"/>
    <mergeCell ref="FJ13:FK13"/>
    <mergeCell ref="FL13:FM13"/>
    <mergeCell ref="FJ30:FK30"/>
    <mergeCell ref="FL30:FM30"/>
    <mergeCell ref="FF13:FG13"/>
    <mergeCell ref="ED13:EE13"/>
    <mergeCell ref="EB30:EC30"/>
    <mergeCell ref="ED30:EE30"/>
    <mergeCell ref="EX13:EY13"/>
    <mergeCell ref="EX30:EY30"/>
    <mergeCell ref="FB30:FC30"/>
    <mergeCell ref="ET30:EU30"/>
    <mergeCell ref="EV30:EW30"/>
    <mergeCell ref="FD30:FE30"/>
    <mergeCell ref="FD13:FE13"/>
    <mergeCell ref="BD13:BE13"/>
    <mergeCell ref="BD30:BE30"/>
    <mergeCell ref="AX42:AY42"/>
    <mergeCell ref="AZ13:BA13"/>
    <mergeCell ref="AX30:AY30"/>
    <mergeCell ref="CN13:CO13"/>
    <mergeCell ref="CN30:CO30"/>
    <mergeCell ref="CP13:CQ13"/>
    <mergeCell ref="CP30:CQ30"/>
    <mergeCell ref="BX13:BY13"/>
    <mergeCell ref="BZ13:CA13"/>
    <mergeCell ref="BX30:BY30"/>
    <mergeCell ref="BZ30:CA30"/>
    <mergeCell ref="CD13:CE13"/>
    <mergeCell ref="CD30:CE30"/>
    <mergeCell ref="CB13:CC13"/>
    <mergeCell ref="CB30:CC30"/>
    <mergeCell ref="BB13:BC13"/>
    <mergeCell ref="BB30:BC30"/>
    <mergeCell ref="BL30:BM30"/>
    <mergeCell ref="BV13:BW13"/>
    <mergeCell ref="BV30:BW30"/>
    <mergeCell ref="BH13:BI13"/>
    <mergeCell ref="BH30:BI30"/>
    <mergeCell ref="AT42:AU42"/>
    <mergeCell ref="AV42:AW42"/>
    <mergeCell ref="AL42:AM42"/>
    <mergeCell ref="BT13:BU13"/>
    <mergeCell ref="BT30:BU30"/>
    <mergeCell ref="BR13:BS13"/>
    <mergeCell ref="BR30:BS30"/>
    <mergeCell ref="BN13:BO13"/>
    <mergeCell ref="BN30:BO30"/>
    <mergeCell ref="BP13:BQ13"/>
    <mergeCell ref="BP30:BQ30"/>
    <mergeCell ref="AN13:AO13"/>
    <mergeCell ref="AP13:AQ13"/>
    <mergeCell ref="AR13:AS13"/>
    <mergeCell ref="AP30:AQ30"/>
    <mergeCell ref="BJ13:BK13"/>
    <mergeCell ref="BJ30:BK30"/>
    <mergeCell ref="AX13:AY13"/>
    <mergeCell ref="AL30:AM30"/>
    <mergeCell ref="AN42:AO42"/>
    <mergeCell ref="AP42:AQ42"/>
    <mergeCell ref="AR42:AS42"/>
    <mergeCell ref="AT13:AU13"/>
    <mergeCell ref="BL13:BM13"/>
    <mergeCell ref="C38:C39"/>
    <mergeCell ref="C42:C43"/>
    <mergeCell ref="AH42:AI42"/>
    <mergeCell ref="AJ42:AK42"/>
    <mergeCell ref="AF13:AG13"/>
    <mergeCell ref="AF42:AG42"/>
    <mergeCell ref="AD13:AE13"/>
    <mergeCell ref="AD42:AE42"/>
    <mergeCell ref="AH13:AI13"/>
    <mergeCell ref="AB42:AC42"/>
    <mergeCell ref="AD30:AE30"/>
    <mergeCell ref="AH30:AI30"/>
    <mergeCell ref="AJ30:AK30"/>
    <mergeCell ref="D13:E13"/>
    <mergeCell ref="V13:W13"/>
    <mergeCell ref="D30:E30"/>
    <mergeCell ref="F30:G30"/>
    <mergeCell ref="H30:I30"/>
    <mergeCell ref="J30:K30"/>
    <mergeCell ref="V30:W30"/>
    <mergeCell ref="X30:Y30"/>
    <mergeCell ref="C13:C14"/>
    <mergeCell ref="T13:U13"/>
    <mergeCell ref="F13:G13"/>
    <mergeCell ref="H13:I13"/>
    <mergeCell ref="L13:M13"/>
    <mergeCell ref="N13:O13"/>
    <mergeCell ref="P13:Q13"/>
    <mergeCell ref="R13:S13"/>
    <mergeCell ref="J13:K13"/>
    <mergeCell ref="Z30:AA30"/>
    <mergeCell ref="AB30:AC30"/>
    <mergeCell ref="AF30:AG30"/>
    <mergeCell ref="Z13:AA13"/>
    <mergeCell ref="AB13:AC13"/>
    <mergeCell ref="AJ13:AK13"/>
    <mergeCell ref="T30:U30"/>
    <mergeCell ref="L30:M30"/>
    <mergeCell ref="N30:O30"/>
    <mergeCell ref="P30:Q30"/>
    <mergeCell ref="R30:S30"/>
    <mergeCell ref="X13:Y13"/>
    <mergeCell ref="AL13:AM13"/>
    <mergeCell ref="AZ30:BA30"/>
    <mergeCell ref="AV13:AW13"/>
    <mergeCell ref="AN30:AO30"/>
    <mergeCell ref="AR30:AS30"/>
    <mergeCell ref="AT30:AU30"/>
    <mergeCell ref="AV30:AW30"/>
    <mergeCell ref="BF30:BG30"/>
    <mergeCell ref="BF13:BG13"/>
    <mergeCell ref="CT13:CU13"/>
    <mergeCell ref="CT30:CU30"/>
    <mergeCell ref="CV13:CW13"/>
    <mergeCell ref="CV30:CW30"/>
    <mergeCell ref="DB13:DC13"/>
    <mergeCell ref="DB30:DC30"/>
    <mergeCell ref="CX13:CY13"/>
    <mergeCell ref="CZ13:DA13"/>
    <mergeCell ref="CX30:CY30"/>
    <mergeCell ref="CZ30:DA30"/>
    <mergeCell ref="CR13:CS13"/>
    <mergeCell ref="CR30:CS30"/>
    <mergeCell ref="CF13:CG13"/>
    <mergeCell ref="CF30:CG30"/>
    <mergeCell ref="CL13:CM13"/>
    <mergeCell ref="CL30:CM30"/>
    <mergeCell ref="CH13:CI13"/>
    <mergeCell ref="CH30:CI30"/>
    <mergeCell ref="CJ13:CK13"/>
    <mergeCell ref="CJ30:CK30"/>
    <mergeCell ref="DD13:DE13"/>
    <mergeCell ref="DD30:DE30"/>
    <mergeCell ref="DH30:DI30"/>
    <mergeCell ref="DJ13:DK13"/>
    <mergeCell ref="DJ30:DK30"/>
    <mergeCell ref="DF13:DG13"/>
    <mergeCell ref="DF30:DG30"/>
    <mergeCell ref="EZ30:FA30"/>
    <mergeCell ref="EZ13:FA13"/>
    <mergeCell ref="DZ30:EA30"/>
    <mergeCell ref="EP13:EQ13"/>
    <mergeCell ref="EP30:EQ30"/>
    <mergeCell ref="ER13:ES13"/>
    <mergeCell ref="ET13:EU13"/>
    <mergeCell ref="EV13:EW13"/>
    <mergeCell ref="ER30:ES30"/>
    <mergeCell ref="DR30:DS30"/>
    <mergeCell ref="DH13:DI13"/>
    <mergeCell ref="DP13:DQ13"/>
    <mergeCell ref="DP30:DQ30"/>
    <mergeCell ref="EL30:EM30"/>
    <mergeCell ref="EJ13:EK13"/>
    <mergeCell ref="EL13:EM13"/>
    <mergeCell ref="EN13:EO13"/>
    <mergeCell ref="DR13:DS13"/>
    <mergeCell ref="FR13:FS13"/>
    <mergeCell ref="FR30:FS30"/>
    <mergeCell ref="FV13:FW13"/>
    <mergeCell ref="FV30:FW30"/>
    <mergeCell ref="DN13:DO13"/>
    <mergeCell ref="DN30:DO30"/>
    <mergeCell ref="DL13:DM13"/>
    <mergeCell ref="DL30:DM30"/>
    <mergeCell ref="DT13:DU13"/>
    <mergeCell ref="DV13:DW13"/>
    <mergeCell ref="DT30:DU30"/>
    <mergeCell ref="DV30:DW30"/>
    <mergeCell ref="DX13:DY13"/>
    <mergeCell ref="DX30:DY30"/>
    <mergeCell ref="FB13:FC13"/>
    <mergeCell ref="DZ13:EA13"/>
    <mergeCell ref="EN30:EO30"/>
    <mergeCell ref="EH30:EI30"/>
    <mergeCell ref="EJ30:EK30"/>
    <mergeCell ref="EF30:EG30"/>
    <mergeCell ref="EF13:EG13"/>
    <mergeCell ref="EH13:EI13"/>
    <mergeCell ref="EB13:EC13"/>
    <mergeCell ref="HT30:HU30"/>
    <mergeCell ref="HV30:HW30"/>
    <mergeCell ref="HX30:HY30"/>
    <mergeCell ref="HZ30:IA30"/>
    <mergeCell ref="IB30:IC30"/>
    <mergeCell ref="ID30:IE30"/>
    <mergeCell ref="HN13:HO13"/>
    <mergeCell ref="HP13:HQ13"/>
    <mergeCell ref="HR13:HS13"/>
    <mergeCell ref="HN30:HO30"/>
    <mergeCell ref="HP30:HQ30"/>
    <mergeCell ref="HR30:HS30"/>
    <mergeCell ref="HT13:HU13"/>
    <mergeCell ref="IX13:IY13"/>
    <mergeCell ref="IX30:IY30"/>
    <mergeCell ref="IJ13:IK13"/>
    <mergeCell ref="IJ30:IK30"/>
    <mergeCell ref="IF30:IG30"/>
    <mergeCell ref="IH30:II30"/>
    <mergeCell ref="IF13:IG13"/>
    <mergeCell ref="IH13:II13"/>
    <mergeCell ref="HV13:HW13"/>
    <mergeCell ref="HX13:HY13"/>
    <mergeCell ref="HZ13:IA13"/>
    <mergeCell ref="IB13:IC13"/>
    <mergeCell ref="ID13:IE13"/>
    <mergeCell ref="IL13:IM13"/>
    <mergeCell ref="IL30:IM30"/>
    <mergeCell ref="IN13:IO13"/>
    <mergeCell ref="IP13:IQ13"/>
    <mergeCell ref="IN30:IO30"/>
    <mergeCell ref="IP30:IQ30"/>
    <mergeCell ref="IR13:IS13"/>
    <mergeCell ref="IT13:IU13"/>
    <mergeCell ref="IV13:IW13"/>
    <mergeCell ref="IR30:IS30"/>
    <mergeCell ref="IT30:IU30"/>
  </mergeCells>
  <printOptions horizontalCentered="1"/>
  <pageMargins left="0.51181102362204722" right="0.51181102362204722" top="1.5354330708661419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3</xdr:col>
                <xdr:colOff>0</xdr:colOff>
                <xdr:row>8</xdr:row>
                <xdr:rowOff>114300</xdr:rowOff>
              </from>
              <to>
                <xdr:col>3</xdr:col>
                <xdr:colOff>0</xdr:colOff>
                <xdr:row>10</xdr:row>
                <xdr:rowOff>219075</xdr:rowOff>
              </to>
            </anchor>
          </objectPr>
        </oleObject>
      </mc:Choice>
      <mc:Fallback>
        <oleObject progId="PBrush" shapeId="4097" r:id="rId4"/>
      </mc:Fallback>
    </mc:AlternateContent>
    <mc:AlternateContent xmlns:mc="http://schemas.openxmlformats.org/markup-compatibility/2006">
      <mc:Choice Requires="x14">
        <oleObject progId="PBrush" shapeId="4098" r:id="rId6">
          <objectPr defaultSize="0" autoPict="0" r:id="rId5">
            <anchor moveWithCells="1" sizeWithCells="1">
              <from>
                <xdr:col>2</xdr:col>
                <xdr:colOff>57150</xdr:colOff>
                <xdr:row>36</xdr:row>
                <xdr:rowOff>0</xdr:rowOff>
              </from>
              <to>
                <xdr:col>2</xdr:col>
                <xdr:colOff>657225</xdr:colOff>
                <xdr:row>36</xdr:row>
                <xdr:rowOff>0</xdr:rowOff>
              </to>
            </anchor>
          </objectPr>
        </oleObject>
      </mc:Choice>
      <mc:Fallback>
        <oleObject progId="PBrush" shapeId="409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L67"/>
  <sheetViews>
    <sheetView showGridLines="0" topLeftCell="A8" zoomScaleNormal="100" zoomScaleSheetLayoutView="93" workbookViewId="0">
      <pane xSplit="3" ySplit="2" topLeftCell="BZ10" activePane="bottomRight" state="frozen"/>
      <selection activeCell="A8" sqref="A8"/>
      <selection pane="topRight" activeCell="D8" sqref="D8"/>
      <selection pane="bottomLeft" activeCell="A10" sqref="A10"/>
      <selection pane="bottomRight" activeCell="CN24" sqref="CN24"/>
    </sheetView>
  </sheetViews>
  <sheetFormatPr defaultColWidth="4.7109375" defaultRowHeight="12.75" x14ac:dyDescent="0.2"/>
  <cols>
    <col min="1" max="1" width="1.5703125" style="1" bestFit="1" customWidth="1"/>
    <col min="2" max="2" width="4.7109375" style="1"/>
    <col min="3" max="3" width="19.7109375" style="1" customWidth="1"/>
    <col min="4" max="4" width="14.5703125" style="1" bestFit="1" customWidth="1"/>
    <col min="5" max="6" width="12.85546875" style="1" bestFit="1" customWidth="1"/>
    <col min="7" max="7" width="11.85546875" style="1" bestFit="1" customWidth="1"/>
    <col min="8" max="16" width="12.85546875" style="1" bestFit="1" customWidth="1"/>
    <col min="17" max="17" width="11.85546875" style="1" bestFit="1" customWidth="1"/>
    <col min="18" max="42" width="12.85546875" style="1" bestFit="1" customWidth="1"/>
    <col min="43" max="43" width="14.5703125" style="1" bestFit="1" customWidth="1"/>
    <col min="44" max="44" width="12.85546875" style="1" bestFit="1" customWidth="1"/>
    <col min="45" max="45" width="14.5703125" style="1" bestFit="1" customWidth="1"/>
    <col min="46" max="57" width="12.85546875" style="1" bestFit="1" customWidth="1"/>
    <col min="58" max="58" width="14.5703125" style="1" bestFit="1" customWidth="1"/>
    <col min="59" max="63" width="12.85546875" style="1" bestFit="1" customWidth="1"/>
    <col min="64" max="64" width="14.5703125" style="1" bestFit="1" customWidth="1"/>
    <col min="65" max="65" width="12.85546875" style="1" bestFit="1" customWidth="1"/>
    <col min="66" max="87" width="14.5703125" style="1" bestFit="1" customWidth="1"/>
    <col min="88" max="16384" width="4.7109375" style="1"/>
  </cols>
  <sheetData>
    <row r="1" spans="3:87" ht="12.75" hidden="1" customHeight="1" x14ac:dyDescent="0.2"/>
    <row r="2" spans="3:87" ht="12.75" hidden="1" customHeight="1" x14ac:dyDescent="0.2"/>
    <row r="3" spans="3:87" ht="12.75" hidden="1" customHeight="1" x14ac:dyDescent="0.2"/>
    <row r="4" spans="3:87" ht="12.75" hidden="1" customHeight="1" x14ac:dyDescent="0.2"/>
    <row r="8" spans="3:87" ht="9" customHeight="1" thickBot="1" x14ac:dyDescent="0.25"/>
    <row r="9" spans="3:87" ht="25.5" customHeight="1" x14ac:dyDescent="0.2"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4"/>
    </row>
    <row r="10" spans="3:87" ht="21" customHeight="1" x14ac:dyDescent="0.2">
      <c r="C10" s="55" t="s">
        <v>20</v>
      </c>
      <c r="D10" s="25"/>
      <c r="E10" s="25"/>
      <c r="F10" s="25"/>
      <c r="G10" s="2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6"/>
    </row>
    <row r="11" spans="3:87" ht="21" customHeight="1" thickBot="1" x14ac:dyDescent="0.25">
      <c r="C11" s="2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95"/>
    </row>
    <row r="12" spans="3:87" ht="19.5" hidden="1" customHeight="1" thickBot="1" x14ac:dyDescent="0.25">
      <c r="C12" s="8"/>
      <c r="D12" s="5"/>
      <c r="E12" s="5"/>
      <c r="F12" s="5"/>
      <c r="G12" s="5"/>
      <c r="H12" s="5"/>
      <c r="I12" s="6"/>
      <c r="J12" s="5"/>
      <c r="K12" s="6"/>
      <c r="L12" s="5"/>
      <c r="M12" s="6"/>
      <c r="N12" s="5"/>
      <c r="O12" s="6"/>
      <c r="P12" s="5"/>
      <c r="Q12" s="6"/>
      <c r="R12" s="5"/>
      <c r="S12" s="6"/>
      <c r="T12" s="5"/>
      <c r="U12" s="6"/>
      <c r="V12" s="5"/>
      <c r="W12" s="6"/>
      <c r="X12" s="5"/>
      <c r="Y12" s="5"/>
      <c r="Z12" s="5"/>
      <c r="AA12" s="6"/>
      <c r="AB12" s="5"/>
      <c r="AC12" s="5"/>
      <c r="AD12" s="5"/>
      <c r="AE12" s="5"/>
      <c r="AF12" s="5"/>
      <c r="AG12" s="5"/>
      <c r="AH12" s="5"/>
      <c r="AI12" s="6"/>
      <c r="AJ12" s="5"/>
      <c r="AK12" s="5"/>
      <c r="AL12" s="8"/>
      <c r="AM12" s="6"/>
      <c r="AN12" s="8"/>
      <c r="AO12" s="5"/>
      <c r="AP12" s="5"/>
      <c r="AQ12" s="6"/>
      <c r="AR12" s="5"/>
      <c r="AS12" s="6"/>
      <c r="AT12" s="8"/>
      <c r="AU12" s="5"/>
      <c r="AV12" s="8"/>
      <c r="AW12" s="5"/>
      <c r="AX12" s="8"/>
      <c r="AY12" s="5"/>
      <c r="AZ12" s="8"/>
      <c r="BA12" s="5"/>
      <c r="BB12" s="8"/>
      <c r="BC12" s="5"/>
      <c r="BD12" s="8"/>
      <c r="BE12" s="5"/>
      <c r="BF12" s="8"/>
      <c r="BG12" s="5"/>
      <c r="BH12" s="8"/>
      <c r="BI12" s="5"/>
      <c r="BJ12" s="8"/>
      <c r="BK12" s="5"/>
      <c r="BL12" s="5"/>
      <c r="BM12" s="6"/>
      <c r="BN12" s="5"/>
      <c r="BO12" s="6"/>
      <c r="BP12" s="5"/>
      <c r="BQ12" s="6"/>
      <c r="BR12" s="5"/>
      <c r="BS12" s="6"/>
      <c r="BT12" s="5"/>
      <c r="BU12" s="6"/>
      <c r="BV12" s="5"/>
      <c r="BW12" s="6"/>
      <c r="BX12" s="5"/>
      <c r="BY12" s="6"/>
      <c r="BZ12" s="5"/>
      <c r="CA12" s="6"/>
      <c r="CB12" s="5"/>
      <c r="CC12" s="6"/>
      <c r="CD12" s="5"/>
      <c r="CE12" s="6"/>
      <c r="CF12" s="5"/>
      <c r="CG12" s="6"/>
      <c r="CH12" s="5"/>
      <c r="CI12" s="6"/>
    </row>
    <row r="13" spans="3:87" ht="19.5" customHeight="1" x14ac:dyDescent="0.2">
      <c r="C13" s="129" t="s">
        <v>11</v>
      </c>
      <c r="D13" s="131" t="s">
        <v>18</v>
      </c>
      <c r="E13" s="111"/>
      <c r="F13" s="110" t="s">
        <v>19</v>
      </c>
      <c r="G13" s="111"/>
      <c r="H13" s="110" t="s">
        <v>21</v>
      </c>
      <c r="I13" s="111"/>
      <c r="J13" s="110" t="s">
        <v>23</v>
      </c>
      <c r="K13" s="111"/>
      <c r="L13" s="110" t="s">
        <v>25</v>
      </c>
      <c r="M13" s="111"/>
      <c r="N13" s="110" t="s">
        <v>26</v>
      </c>
      <c r="O13" s="111"/>
      <c r="P13" s="110" t="s">
        <v>27</v>
      </c>
      <c r="Q13" s="111"/>
      <c r="R13" s="110" t="s">
        <v>28</v>
      </c>
      <c r="S13" s="111"/>
      <c r="T13" s="110" t="s">
        <v>30</v>
      </c>
      <c r="U13" s="111"/>
      <c r="V13" s="110" t="s">
        <v>31</v>
      </c>
      <c r="W13" s="111"/>
      <c r="X13" s="114" t="s">
        <v>33</v>
      </c>
      <c r="Y13" s="110"/>
      <c r="Z13" s="114" t="s">
        <v>34</v>
      </c>
      <c r="AA13" s="110"/>
      <c r="AB13" s="114" t="s">
        <v>36</v>
      </c>
      <c r="AC13" s="110"/>
      <c r="AD13" s="114" t="s">
        <v>37</v>
      </c>
      <c r="AE13" s="110"/>
      <c r="AF13" s="114" t="s">
        <v>38</v>
      </c>
      <c r="AG13" s="110"/>
      <c r="AH13" s="114" t="s">
        <v>39</v>
      </c>
      <c r="AI13" s="110"/>
      <c r="AJ13" s="114" t="s">
        <v>41</v>
      </c>
      <c r="AK13" s="110"/>
      <c r="AL13" s="114" t="s">
        <v>42</v>
      </c>
      <c r="AM13" s="114"/>
      <c r="AN13" s="114" t="s">
        <v>44</v>
      </c>
      <c r="AO13" s="110"/>
      <c r="AP13" s="114" t="s">
        <v>46</v>
      </c>
      <c r="AQ13" s="114"/>
      <c r="AR13" s="114" t="s">
        <v>48</v>
      </c>
      <c r="AS13" s="114"/>
      <c r="AT13" s="114" t="s">
        <v>52</v>
      </c>
      <c r="AU13" s="110"/>
      <c r="AV13" s="114" t="s">
        <v>49</v>
      </c>
      <c r="AW13" s="110"/>
      <c r="AX13" s="114" t="s">
        <v>53</v>
      </c>
      <c r="AY13" s="110"/>
      <c r="AZ13" s="114" t="s">
        <v>54</v>
      </c>
      <c r="BA13" s="110"/>
      <c r="BB13" s="114" t="s">
        <v>55</v>
      </c>
      <c r="BC13" s="110"/>
      <c r="BD13" s="114" t="s">
        <v>56</v>
      </c>
      <c r="BE13" s="110"/>
      <c r="BF13" s="114" t="s">
        <v>58</v>
      </c>
      <c r="BG13" s="110"/>
      <c r="BH13" s="114" t="s">
        <v>50</v>
      </c>
      <c r="BI13" s="110"/>
      <c r="BJ13" s="114" t="s">
        <v>59</v>
      </c>
      <c r="BK13" s="110"/>
      <c r="BL13" s="114" t="s">
        <v>60</v>
      </c>
      <c r="BM13" s="114"/>
      <c r="BN13" s="114" t="s">
        <v>62</v>
      </c>
      <c r="BO13" s="114"/>
      <c r="BP13" s="114" t="s">
        <v>63</v>
      </c>
      <c r="BQ13" s="114"/>
      <c r="BR13" s="114" t="s">
        <v>73</v>
      </c>
      <c r="BS13" s="114"/>
      <c r="BT13" s="114" t="s">
        <v>66</v>
      </c>
      <c r="BU13" s="114"/>
      <c r="BV13" s="114" t="s">
        <v>67</v>
      </c>
      <c r="BW13" s="114"/>
      <c r="BX13" s="114" t="s">
        <v>68</v>
      </c>
      <c r="BY13" s="114"/>
      <c r="BZ13" s="114" t="s">
        <v>64</v>
      </c>
      <c r="CA13" s="114"/>
      <c r="CB13" s="114" t="s">
        <v>61</v>
      </c>
      <c r="CC13" s="114"/>
      <c r="CD13" s="114" t="s">
        <v>71</v>
      </c>
      <c r="CE13" s="114"/>
      <c r="CF13" s="114" t="s">
        <v>74</v>
      </c>
      <c r="CG13" s="114"/>
      <c r="CH13" s="114" t="s">
        <v>75</v>
      </c>
      <c r="CI13" s="114"/>
    </row>
    <row r="14" spans="3:87" ht="13.5" customHeight="1" thickBot="1" x14ac:dyDescent="0.25">
      <c r="C14" s="130"/>
      <c r="D14" s="86"/>
      <c r="E14" s="28"/>
      <c r="F14" s="27"/>
      <c r="G14" s="28"/>
      <c r="H14" s="27"/>
      <c r="I14" s="28"/>
      <c r="J14" s="27"/>
      <c r="K14" s="28"/>
      <c r="L14" s="27"/>
      <c r="M14" s="28"/>
      <c r="N14" s="29"/>
      <c r="O14" s="28"/>
      <c r="P14" s="29"/>
      <c r="Q14" s="28"/>
      <c r="R14" s="29"/>
      <c r="S14" s="28"/>
      <c r="T14" s="29"/>
      <c r="U14" s="28"/>
      <c r="V14" s="29"/>
      <c r="W14" s="28"/>
      <c r="X14" s="27"/>
      <c r="Y14" s="29"/>
      <c r="Z14" s="27"/>
      <c r="AA14" s="28"/>
      <c r="AB14" s="27"/>
      <c r="AC14" s="29"/>
      <c r="AD14" s="27"/>
      <c r="AE14" s="29"/>
      <c r="AF14" s="27"/>
      <c r="AG14" s="29"/>
      <c r="AH14" s="27"/>
      <c r="AI14" s="28"/>
      <c r="AJ14" s="27"/>
      <c r="AK14" s="29"/>
      <c r="AL14" s="27"/>
      <c r="AM14" s="28"/>
      <c r="AN14" s="27"/>
      <c r="AO14" s="29"/>
      <c r="AP14" s="27"/>
      <c r="AQ14" s="28"/>
      <c r="AR14" s="27"/>
      <c r="AS14" s="28"/>
      <c r="AT14" s="27"/>
      <c r="AU14" s="29"/>
      <c r="AV14" s="27"/>
      <c r="AW14" s="29"/>
      <c r="AX14" s="27"/>
      <c r="AY14" s="29"/>
      <c r="AZ14" s="27"/>
      <c r="BA14" s="29"/>
      <c r="BB14" s="27"/>
      <c r="BC14" s="29"/>
      <c r="BD14" s="27"/>
      <c r="BE14" s="29"/>
      <c r="BF14" s="27"/>
      <c r="BG14" s="29"/>
      <c r="BH14" s="27"/>
      <c r="BI14" s="29"/>
      <c r="BJ14" s="27"/>
      <c r="BK14" s="29"/>
      <c r="BL14" s="27"/>
      <c r="BM14" s="28"/>
      <c r="BN14" s="27"/>
      <c r="BO14" s="28"/>
      <c r="BP14" s="27"/>
      <c r="BQ14" s="28"/>
      <c r="BR14" s="27"/>
      <c r="BS14" s="28"/>
      <c r="BT14" s="27"/>
      <c r="BU14" s="28"/>
      <c r="BV14" s="27"/>
      <c r="BW14" s="28"/>
      <c r="BX14" s="27"/>
      <c r="BY14" s="28"/>
      <c r="BZ14" s="27"/>
      <c r="CA14" s="28"/>
      <c r="CB14" s="27"/>
      <c r="CC14" s="28"/>
      <c r="CD14" s="27"/>
      <c r="CE14" s="28"/>
      <c r="CF14" s="27"/>
      <c r="CG14" s="28"/>
      <c r="CH14" s="27"/>
      <c r="CI14" s="28"/>
    </row>
    <row r="15" spans="3:87" ht="23.25" customHeight="1" x14ac:dyDescent="0.2">
      <c r="C15" s="85" t="s">
        <v>12</v>
      </c>
      <c r="D15" s="91" t="s">
        <v>6</v>
      </c>
      <c r="E15" s="81" t="s">
        <v>7</v>
      </c>
      <c r="F15" s="39" t="s">
        <v>6</v>
      </c>
      <c r="G15" s="81" t="s">
        <v>7</v>
      </c>
      <c r="H15" s="80" t="s">
        <v>6</v>
      </c>
      <c r="I15" s="82" t="s">
        <v>7</v>
      </c>
      <c r="J15" s="80" t="s">
        <v>6</v>
      </c>
      <c r="K15" s="82" t="s">
        <v>7</v>
      </c>
      <c r="L15" s="37" t="s">
        <v>6</v>
      </c>
      <c r="M15" s="38" t="s">
        <v>7</v>
      </c>
      <c r="N15" s="37" t="s">
        <v>6</v>
      </c>
      <c r="O15" s="38" t="s">
        <v>7</v>
      </c>
      <c r="P15" s="37" t="s">
        <v>6</v>
      </c>
      <c r="Q15" s="38" t="s">
        <v>7</v>
      </c>
      <c r="R15" s="37" t="s">
        <v>6</v>
      </c>
      <c r="S15" s="38" t="s">
        <v>7</v>
      </c>
      <c r="T15" s="37" t="s">
        <v>6</v>
      </c>
      <c r="U15" s="38" t="s">
        <v>7</v>
      </c>
      <c r="V15" s="37" t="s">
        <v>6</v>
      </c>
      <c r="W15" s="38" t="s">
        <v>7</v>
      </c>
      <c r="X15" s="31" t="s">
        <v>6</v>
      </c>
      <c r="Y15" s="56" t="s">
        <v>7</v>
      </c>
      <c r="Z15" s="31" t="s">
        <v>6</v>
      </c>
      <c r="AA15" s="32" t="s">
        <v>7</v>
      </c>
      <c r="AB15" s="31" t="s">
        <v>6</v>
      </c>
      <c r="AC15" s="56" t="s">
        <v>7</v>
      </c>
      <c r="AD15" s="31" t="s">
        <v>6</v>
      </c>
      <c r="AE15" s="56" t="s">
        <v>7</v>
      </c>
      <c r="AF15" s="31" t="s">
        <v>6</v>
      </c>
      <c r="AG15" s="56" t="s">
        <v>7</v>
      </c>
      <c r="AH15" s="31" t="s">
        <v>6</v>
      </c>
      <c r="AI15" s="32" t="s">
        <v>7</v>
      </c>
      <c r="AJ15" s="31" t="s">
        <v>6</v>
      </c>
      <c r="AK15" s="56" t="s">
        <v>7</v>
      </c>
      <c r="AL15" s="31" t="s">
        <v>6</v>
      </c>
      <c r="AM15" s="32" t="s">
        <v>7</v>
      </c>
      <c r="AN15" s="31" t="s">
        <v>6</v>
      </c>
      <c r="AO15" s="56" t="s">
        <v>7</v>
      </c>
      <c r="AP15" s="59" t="s">
        <v>6</v>
      </c>
      <c r="AQ15" s="60" t="s">
        <v>7</v>
      </c>
      <c r="AR15" s="59" t="s">
        <v>6</v>
      </c>
      <c r="AS15" s="61" t="s">
        <v>7</v>
      </c>
      <c r="AT15" s="31" t="s">
        <v>6</v>
      </c>
      <c r="AU15" s="56" t="s">
        <v>7</v>
      </c>
      <c r="AV15" s="31" t="s">
        <v>6</v>
      </c>
      <c r="AW15" s="56" t="s">
        <v>7</v>
      </c>
      <c r="AX15" s="31" t="s">
        <v>6</v>
      </c>
      <c r="AY15" s="56" t="s">
        <v>7</v>
      </c>
      <c r="AZ15" s="31" t="s">
        <v>6</v>
      </c>
      <c r="BA15" s="56" t="s">
        <v>7</v>
      </c>
      <c r="BB15" s="31" t="s">
        <v>6</v>
      </c>
      <c r="BC15" s="56" t="s">
        <v>7</v>
      </c>
      <c r="BD15" s="31" t="s">
        <v>6</v>
      </c>
      <c r="BE15" s="56" t="s">
        <v>7</v>
      </c>
      <c r="BF15" s="31" t="s">
        <v>6</v>
      </c>
      <c r="BG15" s="56" t="s">
        <v>7</v>
      </c>
      <c r="BH15" s="31" t="s">
        <v>6</v>
      </c>
      <c r="BI15" s="56" t="s">
        <v>7</v>
      </c>
      <c r="BJ15" s="31" t="s">
        <v>6</v>
      </c>
      <c r="BK15" s="56" t="s">
        <v>7</v>
      </c>
      <c r="BL15" s="31" t="s">
        <v>6</v>
      </c>
      <c r="BM15" s="32" t="s">
        <v>7</v>
      </c>
      <c r="BN15" s="31" t="s">
        <v>6</v>
      </c>
      <c r="BO15" s="32" t="s">
        <v>7</v>
      </c>
      <c r="BP15" s="31" t="s">
        <v>6</v>
      </c>
      <c r="BQ15" s="56" t="s">
        <v>7</v>
      </c>
      <c r="BR15" s="31" t="s">
        <v>6</v>
      </c>
      <c r="BS15" s="56" t="s">
        <v>7</v>
      </c>
      <c r="BT15" s="31" t="s">
        <v>6</v>
      </c>
      <c r="BU15" s="32" t="s">
        <v>7</v>
      </c>
      <c r="BV15" s="31" t="s">
        <v>6</v>
      </c>
      <c r="BW15" s="32" t="s">
        <v>7</v>
      </c>
      <c r="BX15" s="31" t="s">
        <v>6</v>
      </c>
      <c r="BY15" s="32" t="s">
        <v>7</v>
      </c>
      <c r="BZ15" s="31" t="s">
        <v>6</v>
      </c>
      <c r="CA15" s="32" t="s">
        <v>7</v>
      </c>
      <c r="CB15" s="31" t="s">
        <v>6</v>
      </c>
      <c r="CC15" s="32" t="s">
        <v>7</v>
      </c>
      <c r="CD15" s="31" t="s">
        <v>6</v>
      </c>
      <c r="CE15" s="32" t="s">
        <v>7</v>
      </c>
      <c r="CF15" s="31" t="s">
        <v>6</v>
      </c>
      <c r="CG15" s="32" t="s">
        <v>7</v>
      </c>
      <c r="CH15" s="31" t="s">
        <v>6</v>
      </c>
      <c r="CI15" s="60" t="s">
        <v>7</v>
      </c>
    </row>
    <row r="16" spans="3:87" ht="10.5" customHeight="1" x14ac:dyDescent="0.2">
      <c r="C16" s="40"/>
      <c r="D16" s="88"/>
      <c r="E16" s="41"/>
      <c r="F16" s="41"/>
      <c r="G16" s="41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62"/>
    </row>
    <row r="17" spans="3:90" ht="24.75" customHeight="1" x14ac:dyDescent="0.2">
      <c r="C17" s="68" t="s">
        <v>9</v>
      </c>
      <c r="D17" s="92">
        <v>0</v>
      </c>
      <c r="E17" s="45">
        <v>0</v>
      </c>
      <c r="F17" s="45">
        <v>97864.62</v>
      </c>
      <c r="G17" s="45">
        <v>16937.010000000002</v>
      </c>
      <c r="H17" s="46">
        <v>0</v>
      </c>
      <c r="I17" s="46">
        <v>0</v>
      </c>
      <c r="J17" s="46">
        <v>93793.21</v>
      </c>
      <c r="K17" s="46">
        <v>12083.62</v>
      </c>
      <c r="L17" s="46">
        <v>0</v>
      </c>
      <c r="M17" s="46">
        <v>0</v>
      </c>
      <c r="N17" s="46">
        <v>79730.710000000006</v>
      </c>
      <c r="O17" s="46">
        <v>22221.09</v>
      </c>
      <c r="P17" s="46">
        <v>0</v>
      </c>
      <c r="Q17" s="46">
        <v>0</v>
      </c>
      <c r="R17" s="46">
        <v>71981.25</v>
      </c>
      <c r="S17" s="46">
        <v>35228.31</v>
      </c>
      <c r="T17" s="46">
        <v>0</v>
      </c>
      <c r="U17" s="46">
        <v>0</v>
      </c>
      <c r="V17" s="46">
        <v>93043.58</v>
      </c>
      <c r="W17" s="46">
        <v>5160.8599999999997</v>
      </c>
      <c r="X17" s="46">
        <v>0</v>
      </c>
      <c r="Y17" s="46">
        <v>0</v>
      </c>
      <c r="Z17" s="45">
        <v>130645.73000000001</v>
      </c>
      <c r="AA17" s="45">
        <v>11464.06</v>
      </c>
      <c r="AB17" s="45">
        <v>0</v>
      </c>
      <c r="AC17" s="45">
        <v>0</v>
      </c>
      <c r="AD17" s="63">
        <v>112705.78</v>
      </c>
      <c r="AE17" s="63">
        <v>41808.44</v>
      </c>
      <c r="AF17" s="63">
        <v>0</v>
      </c>
      <c r="AG17" s="63">
        <v>0</v>
      </c>
      <c r="AH17" s="63">
        <v>53562.809847207609</v>
      </c>
      <c r="AI17" s="63">
        <v>9983.8700000000008</v>
      </c>
      <c r="AJ17" s="63">
        <v>0</v>
      </c>
      <c r="AK17" s="63">
        <v>0</v>
      </c>
      <c r="AL17" s="63">
        <v>122776.7</v>
      </c>
      <c r="AM17" s="63">
        <v>15014.86</v>
      </c>
      <c r="AN17" s="63">
        <v>0</v>
      </c>
      <c r="AO17" s="63">
        <v>0</v>
      </c>
      <c r="AP17" s="63">
        <v>31924.52</v>
      </c>
      <c r="AQ17" s="63">
        <v>9236.3999490367823</v>
      </c>
      <c r="AR17" s="63">
        <v>0</v>
      </c>
      <c r="AS17" s="63">
        <v>0</v>
      </c>
      <c r="AT17" s="63">
        <v>121155.73</v>
      </c>
      <c r="AU17" s="63">
        <v>35084.299998274131</v>
      </c>
      <c r="AV17" s="63">
        <v>0</v>
      </c>
      <c r="AW17" s="63">
        <v>0</v>
      </c>
      <c r="AX17" s="63">
        <v>98317.93</v>
      </c>
      <c r="AY17" s="63">
        <v>6318.24</v>
      </c>
      <c r="AZ17" s="63">
        <v>0</v>
      </c>
      <c r="BA17" s="63">
        <v>0</v>
      </c>
      <c r="BB17" s="63">
        <v>118591.89</v>
      </c>
      <c r="BC17" s="63">
        <v>41330.939769659555</v>
      </c>
      <c r="BD17" s="63">
        <v>0</v>
      </c>
      <c r="BE17" s="63">
        <v>0</v>
      </c>
      <c r="BF17" s="63">
        <v>98203.38</v>
      </c>
      <c r="BG17" s="63">
        <v>6372.2399679465889</v>
      </c>
      <c r="BH17" s="63">
        <v>0</v>
      </c>
      <c r="BI17" s="63">
        <v>0</v>
      </c>
      <c r="BJ17" s="63">
        <v>0</v>
      </c>
      <c r="BK17" s="63">
        <v>1570.3301003913562</v>
      </c>
      <c r="BL17" s="63">
        <v>52691.729999999996</v>
      </c>
      <c r="BM17" s="63">
        <v>4816.2101154550255</v>
      </c>
      <c r="BN17" s="63">
        <v>81000</v>
      </c>
      <c r="BO17" s="63">
        <v>7353.24</v>
      </c>
      <c r="BP17" s="63">
        <v>0</v>
      </c>
      <c r="BQ17" s="63">
        <v>0</v>
      </c>
      <c r="BR17" s="63">
        <v>38760.840202819665</v>
      </c>
      <c r="BS17" s="63">
        <v>0</v>
      </c>
      <c r="BT17" s="63">
        <v>0</v>
      </c>
      <c r="BU17" s="63">
        <v>0</v>
      </c>
      <c r="BV17" s="63">
        <v>94963.81</v>
      </c>
      <c r="BW17" s="63">
        <v>1918.7800000000002</v>
      </c>
      <c r="BX17" s="63">
        <v>0</v>
      </c>
      <c r="BY17" s="63">
        <v>0</v>
      </c>
      <c r="BZ17" s="63">
        <v>91538.82</v>
      </c>
      <c r="CA17" s="63">
        <v>3599.16</v>
      </c>
      <c r="CB17" s="63">
        <v>853.29</v>
      </c>
      <c r="CC17" s="63">
        <v>105.46</v>
      </c>
      <c r="CD17" s="63">
        <f>+Mensal!IF17+Mensal!IH17+Mensal!IJ17</f>
        <v>105937.05499593183</v>
      </c>
      <c r="CE17" s="63">
        <f>+Mensal!IG17+Mensal!II17+Mensal!IK17</f>
        <v>63072.732447204406</v>
      </c>
      <c r="CF17" s="63">
        <f>+Mensal!IL17+Mensal!IN17+Mensal!IP17</f>
        <v>0</v>
      </c>
      <c r="CG17" s="63">
        <f>+Mensal!IM17+Mensal!IO17+Mensal!IQ17</f>
        <v>0</v>
      </c>
      <c r="CH17" s="63">
        <f>+Mensal!IR17+Mensal!IT17+Mensal!IV17</f>
        <v>159031.88009517133</v>
      </c>
      <c r="CI17" s="71">
        <f>+Mensal!IS17+Mensal!IU17+Mensal!IW17</f>
        <v>0</v>
      </c>
    </row>
    <row r="18" spans="3:90" ht="24.75" customHeight="1" x14ac:dyDescent="0.2">
      <c r="C18" s="68" t="s">
        <v>3</v>
      </c>
      <c r="D18" s="92">
        <v>92540</v>
      </c>
      <c r="E18" s="45">
        <v>92540</v>
      </c>
      <c r="F18" s="45">
        <v>0</v>
      </c>
      <c r="G18" s="45">
        <v>0</v>
      </c>
      <c r="H18" s="46">
        <v>92540</v>
      </c>
      <c r="I18" s="46">
        <v>139130</v>
      </c>
      <c r="J18" s="46">
        <v>0</v>
      </c>
      <c r="K18" s="46">
        <v>0</v>
      </c>
      <c r="L18" s="46">
        <v>278772</v>
      </c>
      <c r="M18" s="46">
        <v>17644</v>
      </c>
      <c r="N18" s="46">
        <v>62500</v>
      </c>
      <c r="O18" s="46">
        <v>16874.650000183738</v>
      </c>
      <c r="P18" s="46">
        <v>58016.23</v>
      </c>
      <c r="Q18" s="46">
        <v>25047.579999910078</v>
      </c>
      <c r="R18" s="46">
        <v>0</v>
      </c>
      <c r="S18" s="46">
        <v>0</v>
      </c>
      <c r="T18" s="46">
        <v>150548.89999986667</v>
      </c>
      <c r="U18" s="46">
        <v>412.86999991339599</v>
      </c>
      <c r="V18" s="46">
        <v>27972</v>
      </c>
      <c r="W18" s="46">
        <v>0</v>
      </c>
      <c r="X18" s="46">
        <v>225654.27999988847</v>
      </c>
      <c r="Y18" s="46">
        <v>17235.41</v>
      </c>
      <c r="Z18" s="45">
        <v>27972.09</v>
      </c>
      <c r="AA18" s="45">
        <v>9773.84</v>
      </c>
      <c r="AB18" s="45">
        <v>161647.99989946111</v>
      </c>
      <c r="AC18" s="45">
        <v>1407.760165887604</v>
      </c>
      <c r="AD18" s="63">
        <v>27389.249806651198</v>
      </c>
      <c r="AE18" s="63">
        <v>0</v>
      </c>
      <c r="AF18" s="63">
        <v>72342.720000000001</v>
      </c>
      <c r="AG18" s="63">
        <v>581.48</v>
      </c>
      <c r="AH18" s="63">
        <v>50089.390093234615</v>
      </c>
      <c r="AI18" s="63">
        <v>0</v>
      </c>
      <c r="AJ18" s="63">
        <v>161648</v>
      </c>
      <c r="AK18" s="63">
        <v>1407.76</v>
      </c>
      <c r="AL18" s="63">
        <v>27972</v>
      </c>
      <c r="AM18" s="63">
        <v>486.72</v>
      </c>
      <c r="AN18" s="63">
        <v>0</v>
      </c>
      <c r="AO18" s="63">
        <v>0</v>
      </c>
      <c r="AP18" s="63">
        <v>97079.999945975389</v>
      </c>
      <c r="AQ18" s="63">
        <v>2156.260215999966</v>
      </c>
      <c r="AR18" s="63">
        <v>69108.000072960087</v>
      </c>
      <c r="AS18" s="63">
        <v>2551.580185147669</v>
      </c>
      <c r="AT18" s="63">
        <v>27972.000194713528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166188</v>
      </c>
      <c r="BA18" s="63">
        <v>19957.539949681232</v>
      </c>
      <c r="BB18" s="63">
        <v>97080</v>
      </c>
      <c r="BC18" s="63">
        <v>2107.7299955122871</v>
      </c>
      <c r="BD18" s="63">
        <v>0</v>
      </c>
      <c r="BE18" s="63">
        <v>0</v>
      </c>
      <c r="BF18" s="63">
        <v>27972</v>
      </c>
      <c r="BG18" s="63">
        <v>12830.500034600962</v>
      </c>
      <c r="BH18" s="63">
        <v>0</v>
      </c>
      <c r="BI18" s="63">
        <v>0</v>
      </c>
      <c r="BJ18" s="63">
        <v>69108</v>
      </c>
      <c r="BK18" s="63">
        <v>17290.649947589787</v>
      </c>
      <c r="BL18" s="63">
        <v>97080</v>
      </c>
      <c r="BM18" s="63">
        <v>17290.649878718512</v>
      </c>
      <c r="BN18" s="63">
        <v>27972</v>
      </c>
      <c r="BO18" s="63">
        <v>739.19</v>
      </c>
      <c r="BP18" s="63">
        <v>69180</v>
      </c>
      <c r="BQ18" s="63">
        <v>20420.70007238242</v>
      </c>
      <c r="BR18" s="63">
        <v>27972.000089289697</v>
      </c>
      <c r="BS18" s="63">
        <v>0</v>
      </c>
      <c r="BT18" s="63">
        <v>69108</v>
      </c>
      <c r="BU18" s="63">
        <v>22972.74</v>
      </c>
      <c r="BV18" s="63">
        <v>0</v>
      </c>
      <c r="BW18" s="63">
        <v>0</v>
      </c>
      <c r="BX18" s="63">
        <v>97079.910035722423</v>
      </c>
      <c r="BY18" s="63">
        <v>0</v>
      </c>
      <c r="BZ18" s="63">
        <v>27971.91</v>
      </c>
      <c r="CA18" s="63">
        <v>24979.54</v>
      </c>
      <c r="CB18" s="63">
        <v>0</v>
      </c>
      <c r="CC18" s="63">
        <v>0</v>
      </c>
      <c r="CD18" s="63">
        <f>+Mensal!IF18+Mensal!IH18+Mensal!IJ18</f>
        <v>97080.09</v>
      </c>
      <c r="CE18" s="63">
        <f>+Mensal!IG18+Mensal!II18+Mensal!IK18</f>
        <v>27691.78</v>
      </c>
      <c r="CF18" s="63">
        <f>+Mensal!IL18+Mensal!IN18+Mensal!IP18</f>
        <v>0</v>
      </c>
      <c r="CG18" s="63">
        <f>+Mensal!IM18+Mensal!IO18+Mensal!IQ18</f>
        <v>0</v>
      </c>
      <c r="CH18" s="63">
        <f>+Mensal!IR18+Mensal!IT18+Mensal!IV18</f>
        <v>198376.41993197432</v>
      </c>
      <c r="CI18" s="71">
        <f>+Mensal!IS18+Mensal!IU18+Mensal!IW18</f>
        <v>0</v>
      </c>
    </row>
    <row r="19" spans="3:90" ht="24.75" customHeight="1" x14ac:dyDescent="0.2">
      <c r="C19" s="68" t="s">
        <v>2</v>
      </c>
      <c r="D19" s="92">
        <v>491893.46</v>
      </c>
      <c r="E19" s="45">
        <v>18337.04</v>
      </c>
      <c r="F19" s="45">
        <v>2726.01</v>
      </c>
      <c r="G19" s="45">
        <v>1927.33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5">
        <v>0</v>
      </c>
      <c r="AA19" s="45">
        <v>0</v>
      </c>
      <c r="AB19" s="45">
        <v>0</v>
      </c>
      <c r="AC19" s="45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7272.47663240159</v>
      </c>
      <c r="BV19" s="63">
        <v>0</v>
      </c>
      <c r="BW19" s="63">
        <v>6222.9154501029598</v>
      </c>
      <c r="BX19" s="63">
        <v>0</v>
      </c>
      <c r="BY19" s="63">
        <v>491893.46</v>
      </c>
      <c r="BZ19" s="63">
        <v>0</v>
      </c>
      <c r="CA19" s="63">
        <v>74862.668802929722</v>
      </c>
      <c r="CB19" s="63">
        <v>0</v>
      </c>
      <c r="CC19" s="63">
        <v>7004.6133631585644</v>
      </c>
      <c r="CD19" s="63">
        <f>+Mensal!IF19+Mensal!IH19+Mensal!IJ19</f>
        <v>0</v>
      </c>
      <c r="CE19" s="63">
        <f>+Mensal!IG19+Mensal!II19+Mensal!IK19</f>
        <v>0</v>
      </c>
      <c r="CF19" s="63">
        <f>+Mensal!IL19+Mensal!IN19+Mensal!IP19</f>
        <v>0</v>
      </c>
      <c r="CG19" s="63">
        <f>+Mensal!IM19+Mensal!IO19+Mensal!IQ19</f>
        <v>83922.870721729763</v>
      </c>
      <c r="CH19" s="63">
        <f>+Mensal!IR19+Mensal!IT19+Mensal!IV19</f>
        <v>80191.232220827165</v>
      </c>
      <c r="CI19" s="71">
        <f>+Mensal!IS19+Mensal!IU19+Mensal!IW19</f>
        <v>4634.0902683090289</v>
      </c>
    </row>
    <row r="20" spans="3:90" ht="24.75" customHeight="1" x14ac:dyDescent="0.2">
      <c r="C20" s="68" t="s">
        <v>4</v>
      </c>
      <c r="D20" s="92">
        <v>0</v>
      </c>
      <c r="E20" s="45">
        <v>0</v>
      </c>
      <c r="F20" s="45">
        <v>0</v>
      </c>
      <c r="G20" s="45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6247.3</v>
      </c>
      <c r="U20" s="46">
        <v>3424.3</v>
      </c>
      <c r="V20" s="46">
        <v>0</v>
      </c>
      <c r="W20" s="46">
        <v>0</v>
      </c>
      <c r="X20" s="46">
        <v>0</v>
      </c>
      <c r="Y20" s="46">
        <v>0</v>
      </c>
      <c r="Z20" s="45">
        <v>0</v>
      </c>
      <c r="AA20" s="45">
        <v>0</v>
      </c>
      <c r="AB20" s="45">
        <v>5375.85</v>
      </c>
      <c r="AC20" s="45">
        <v>3769.02</v>
      </c>
      <c r="AD20" s="63">
        <v>27294.7</v>
      </c>
      <c r="AE20" s="63">
        <v>80057.120101622713</v>
      </c>
      <c r="AF20" s="63">
        <v>0</v>
      </c>
      <c r="AG20" s="63">
        <v>0</v>
      </c>
      <c r="AH20" s="63">
        <v>33854.67</v>
      </c>
      <c r="AI20" s="63">
        <v>106985.59013160155</v>
      </c>
      <c r="AJ20" s="63">
        <v>8420.2000000000007</v>
      </c>
      <c r="AK20" s="63">
        <v>4233.2300000000005</v>
      </c>
      <c r="AL20" s="63">
        <v>8876.35</v>
      </c>
      <c r="AM20" s="63">
        <v>85128.649890902612</v>
      </c>
      <c r="AN20" s="63">
        <v>3217.81</v>
      </c>
      <c r="AO20" s="63">
        <v>52144.990080600852</v>
      </c>
      <c r="AP20" s="63">
        <v>17811.599999999999</v>
      </c>
      <c r="AQ20" s="63">
        <v>111152.36030222656</v>
      </c>
      <c r="AR20" s="63">
        <v>22693.370182857547</v>
      </c>
      <c r="AS20" s="63">
        <v>26107.369916095908</v>
      </c>
      <c r="AT20" s="63">
        <v>12393.54</v>
      </c>
      <c r="AU20" s="63">
        <v>128713.26004669222</v>
      </c>
      <c r="AV20" s="63">
        <v>319219.37</v>
      </c>
      <c r="AW20" s="63">
        <v>172014.85</v>
      </c>
      <c r="AX20" s="63">
        <v>0</v>
      </c>
      <c r="AY20" s="63">
        <v>0</v>
      </c>
      <c r="AZ20" s="63">
        <v>18575.59</v>
      </c>
      <c r="BA20" s="63">
        <v>34129.619907396642</v>
      </c>
      <c r="BB20" s="63">
        <v>361685</v>
      </c>
      <c r="BC20" s="63">
        <v>162982.10009312606</v>
      </c>
      <c r="BD20" s="63">
        <v>28293.93</v>
      </c>
      <c r="BE20" s="63">
        <v>5784.6799544207897</v>
      </c>
      <c r="BF20" s="63">
        <v>358831.19</v>
      </c>
      <c r="BG20" s="63">
        <v>172132.65000073641</v>
      </c>
      <c r="BH20" s="63">
        <v>0</v>
      </c>
      <c r="BI20" s="63">
        <v>0</v>
      </c>
      <c r="BJ20" s="63">
        <v>380572.73000000004</v>
      </c>
      <c r="BK20" s="63">
        <v>167348.47004918134</v>
      </c>
      <c r="BL20" s="63">
        <v>0</v>
      </c>
      <c r="BM20" s="63">
        <v>0</v>
      </c>
      <c r="BN20" s="63">
        <v>355620.26</v>
      </c>
      <c r="BO20" s="63">
        <v>151264.31</v>
      </c>
      <c r="BP20" s="63">
        <v>2575.31</v>
      </c>
      <c r="BQ20" s="63">
        <v>361.85</v>
      </c>
      <c r="BR20" s="63">
        <v>391933.02</v>
      </c>
      <c r="BS20" s="63">
        <v>135144.73000000001</v>
      </c>
      <c r="BT20" s="63">
        <v>2849.74</v>
      </c>
      <c r="BU20" s="63">
        <v>382.97</v>
      </c>
      <c r="BV20" s="63">
        <v>444565.16000000003</v>
      </c>
      <c r="BW20" s="63">
        <v>159241.1000780421</v>
      </c>
      <c r="BX20" s="63">
        <v>16954.189999999999</v>
      </c>
      <c r="BY20" s="63">
        <v>3251.97</v>
      </c>
      <c r="BZ20" s="63">
        <v>431161.09939072205</v>
      </c>
      <c r="CA20" s="63">
        <v>165201.14059522044</v>
      </c>
      <c r="CB20" s="63">
        <v>2573.2600000000002</v>
      </c>
      <c r="CC20" s="63">
        <v>333.44990348558395</v>
      </c>
      <c r="CD20" s="63">
        <f>+Mensal!IF20+Mensal!IH20+Mensal!IJ20</f>
        <v>445445.33999999997</v>
      </c>
      <c r="CE20" s="63">
        <f>+Mensal!IG20+Mensal!II20+Mensal!IK20</f>
        <v>152636.95000000001</v>
      </c>
      <c r="CF20" s="63">
        <f>+Mensal!IL20+Mensal!IN20+Mensal!IP20</f>
        <v>13385.51</v>
      </c>
      <c r="CG20" s="63">
        <f>+Mensal!IM20+Mensal!IO20+Mensal!IQ20</f>
        <v>2606.87</v>
      </c>
      <c r="CH20" s="63">
        <f>+Mensal!IR20+Mensal!IT20+Mensal!IV20</f>
        <v>434953.89</v>
      </c>
      <c r="CI20" s="71">
        <f>+Mensal!IS20+Mensal!IU20+Mensal!IW20</f>
        <v>190282.96</v>
      </c>
    </row>
    <row r="21" spans="3:90" ht="24.75" customHeight="1" x14ac:dyDescent="0.2">
      <c r="C21" s="68" t="s">
        <v>5</v>
      </c>
      <c r="D21" s="92">
        <v>201930</v>
      </c>
      <c r="E21" s="45">
        <v>29324.81</v>
      </c>
      <c r="F21" s="45">
        <v>189938.75</v>
      </c>
      <c r="G21" s="45">
        <v>27583.41</v>
      </c>
      <c r="H21" s="46">
        <v>0</v>
      </c>
      <c r="I21" s="46">
        <v>0</v>
      </c>
      <c r="J21" s="46">
        <v>0</v>
      </c>
      <c r="K21" s="46">
        <v>0</v>
      </c>
      <c r="L21" s="46">
        <v>182868.55</v>
      </c>
      <c r="M21" s="46">
        <v>11934.47</v>
      </c>
      <c r="N21" s="46">
        <v>189938.75</v>
      </c>
      <c r="O21" s="46">
        <v>27583.41</v>
      </c>
      <c r="P21" s="46">
        <v>0</v>
      </c>
      <c r="Q21" s="46">
        <v>0</v>
      </c>
      <c r="R21" s="46">
        <v>0</v>
      </c>
      <c r="S21" s="46">
        <v>0</v>
      </c>
      <c r="T21" s="46">
        <v>192299.9000002222</v>
      </c>
      <c r="U21" s="46">
        <v>27583.4</v>
      </c>
      <c r="V21" s="46">
        <v>180580.76</v>
      </c>
      <c r="W21" s="46">
        <v>30791.61</v>
      </c>
      <c r="X21" s="46">
        <v>0</v>
      </c>
      <c r="Y21" s="46">
        <v>0</v>
      </c>
      <c r="Z21" s="45">
        <v>185622.13</v>
      </c>
      <c r="AA21" s="45">
        <v>32709.919999999998</v>
      </c>
      <c r="AB21" s="45">
        <v>0</v>
      </c>
      <c r="AC21" s="45">
        <v>0</v>
      </c>
      <c r="AD21" s="63">
        <v>125462.02</v>
      </c>
      <c r="AE21" s="63">
        <v>40147.85</v>
      </c>
      <c r="AF21" s="63">
        <v>56249.909927990171</v>
      </c>
      <c r="AG21" s="63">
        <v>0</v>
      </c>
      <c r="AH21" s="63">
        <v>182428.3</v>
      </c>
      <c r="AI21" s="63">
        <v>30778.9</v>
      </c>
      <c r="AJ21" s="63">
        <v>0</v>
      </c>
      <c r="AK21" s="63">
        <v>0</v>
      </c>
      <c r="AL21" s="63">
        <v>0</v>
      </c>
      <c r="AM21" s="63">
        <v>0</v>
      </c>
      <c r="AN21" s="63">
        <v>183139.8</v>
      </c>
      <c r="AO21" s="63">
        <v>31038.11</v>
      </c>
      <c r="AP21" s="63">
        <v>29266.550184380099</v>
      </c>
      <c r="AQ21" s="63">
        <v>181534.29</v>
      </c>
      <c r="AR21" s="63">
        <v>0</v>
      </c>
      <c r="AS21" s="63">
        <v>0</v>
      </c>
      <c r="AT21" s="63">
        <v>187752.5</v>
      </c>
      <c r="AU21" s="63">
        <v>37453.890084160521</v>
      </c>
      <c r="AV21" s="63">
        <v>0</v>
      </c>
      <c r="AW21" s="63">
        <v>0</v>
      </c>
      <c r="AX21" s="63">
        <v>0</v>
      </c>
      <c r="AY21" s="63">
        <v>0</v>
      </c>
      <c r="AZ21" s="63">
        <v>187674.65</v>
      </c>
      <c r="BA21" s="63">
        <v>14231.691295672033</v>
      </c>
      <c r="BB21" s="63">
        <v>0</v>
      </c>
      <c r="BC21" s="63">
        <v>0</v>
      </c>
      <c r="BD21" s="63">
        <v>189893.81</v>
      </c>
      <c r="BE21" s="63">
        <v>28477.950106431497</v>
      </c>
      <c r="BF21" s="63">
        <v>185778.19</v>
      </c>
      <c r="BG21" s="63">
        <v>26362.449979331694</v>
      </c>
      <c r="BH21" s="63">
        <v>0</v>
      </c>
      <c r="BI21" s="63">
        <v>4199.6160351053622</v>
      </c>
      <c r="BJ21" s="63">
        <v>0</v>
      </c>
      <c r="BK21" s="63">
        <v>0</v>
      </c>
      <c r="BL21" s="63">
        <v>176282.64</v>
      </c>
      <c r="BM21" s="63">
        <v>7681.0817509163007</v>
      </c>
      <c r="BN21" s="63">
        <v>173128.48</v>
      </c>
      <c r="BO21" s="63">
        <v>24720.553106332136</v>
      </c>
      <c r="BP21" s="63">
        <v>0</v>
      </c>
      <c r="BQ21" s="63">
        <v>0</v>
      </c>
      <c r="BR21" s="63">
        <v>178085.21</v>
      </c>
      <c r="BS21" s="63">
        <v>24035.77</v>
      </c>
      <c r="BT21" s="63">
        <v>0</v>
      </c>
      <c r="BU21" s="63">
        <v>2971.9975443856738</v>
      </c>
      <c r="BV21" s="63">
        <v>0</v>
      </c>
      <c r="BW21" s="63">
        <v>1031.96</v>
      </c>
      <c r="BX21" s="63">
        <v>174039.67999999999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f>+Mensal!IF21+Mensal!IH21+Mensal!IJ21</f>
        <v>174650.67</v>
      </c>
      <c r="CE21" s="63">
        <f>+Mensal!IG21+Mensal!II21+Mensal!IK21</f>
        <v>50211.89354434023</v>
      </c>
      <c r="CF21" s="63">
        <f>+Mensal!IL21+Mensal!IN21+Mensal!IP21</f>
        <v>0</v>
      </c>
      <c r="CG21" s="63">
        <f>+Mensal!IM21+Mensal!IO21+Mensal!IQ21</f>
        <v>0</v>
      </c>
      <c r="CH21" s="63">
        <f>+Mensal!IR21+Mensal!IT21+Mensal!IV21</f>
        <v>174320.05</v>
      </c>
      <c r="CI21" s="71">
        <f>+Mensal!IS21+Mensal!IU21+Mensal!IW21</f>
        <v>28400.886687048347</v>
      </c>
    </row>
    <row r="22" spans="3:90" ht="24.75" customHeight="1" x14ac:dyDescent="0.2">
      <c r="C22" s="68" t="s">
        <v>0</v>
      </c>
      <c r="D22" s="92">
        <v>0</v>
      </c>
      <c r="E22" s="45">
        <v>0</v>
      </c>
      <c r="F22" s="46">
        <v>425472.65599772619</v>
      </c>
      <c r="G22" s="45">
        <v>0</v>
      </c>
      <c r="H22" s="46">
        <v>0</v>
      </c>
      <c r="I22" s="46">
        <v>0</v>
      </c>
      <c r="J22" s="46">
        <v>346022.84137650009</v>
      </c>
      <c r="K22" s="46">
        <v>2434.958623410153</v>
      </c>
      <c r="L22" s="46">
        <v>345601.73000013368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343402.34999988903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5">
        <v>212428.47999984527</v>
      </c>
      <c r="AA22" s="45">
        <v>0</v>
      </c>
      <c r="AB22" s="45">
        <v>195703.44</v>
      </c>
      <c r="AC22" s="45">
        <v>36778.67</v>
      </c>
      <c r="AD22" s="63">
        <v>0</v>
      </c>
      <c r="AE22" s="63">
        <v>0</v>
      </c>
      <c r="AF22" s="63">
        <v>277688.30022486136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367703.52</v>
      </c>
      <c r="AM22" s="63">
        <v>45421.75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270037.76071981865</v>
      </c>
      <c r="BK22" s="63">
        <v>0</v>
      </c>
      <c r="BL22" s="63">
        <v>132452.80967972477</v>
      </c>
      <c r="BM22" s="63">
        <v>59365.122937227919</v>
      </c>
      <c r="BN22" s="63">
        <v>265302.01399556233</v>
      </c>
      <c r="BO22" s="63">
        <v>129966.80346943093</v>
      </c>
      <c r="BP22" s="63">
        <v>422268.00992142846</v>
      </c>
      <c r="BQ22" s="63">
        <v>206285.13180650907</v>
      </c>
      <c r="BR22" s="63">
        <v>1489235.6284218384</v>
      </c>
      <c r="BS22" s="63">
        <v>0</v>
      </c>
      <c r="BT22" s="63">
        <v>571049.89735216566</v>
      </c>
      <c r="BU22" s="63">
        <v>0</v>
      </c>
      <c r="BV22" s="63">
        <v>388569.53520499112</v>
      </c>
      <c r="BW22" s="63">
        <v>0</v>
      </c>
      <c r="BX22" s="63">
        <v>252413.60436454474</v>
      </c>
      <c r="BY22" s="63">
        <v>0</v>
      </c>
      <c r="BZ22" s="63">
        <v>334284.96583043848</v>
      </c>
      <c r="CA22" s="63">
        <v>0</v>
      </c>
      <c r="CB22" s="63">
        <v>84084.900464028891</v>
      </c>
      <c r="CC22" s="63">
        <v>0</v>
      </c>
      <c r="CD22" s="63">
        <f>+Mensal!IF22+Mensal!IH22+Mensal!IJ22</f>
        <v>415962.62919919245</v>
      </c>
      <c r="CE22" s="63">
        <f>+Mensal!IG22+Mensal!II22+Mensal!IK22</f>
        <v>113.45954796891439</v>
      </c>
      <c r="CF22" s="63">
        <f>+Mensal!IL22+Mensal!IN22+Mensal!IP22</f>
        <v>165064.13709824532</v>
      </c>
      <c r="CG22" s="63">
        <f>+Mensal!IM22+Mensal!IO22+Mensal!IQ22</f>
        <v>0</v>
      </c>
      <c r="CH22" s="63">
        <f>+Mensal!IR22+Mensal!IT22+Mensal!IV22</f>
        <v>346117.41788730014</v>
      </c>
      <c r="CI22" s="71">
        <f>+Mensal!IS22+Mensal!IU22+Mensal!IW22</f>
        <v>0</v>
      </c>
    </row>
    <row r="23" spans="3:90" ht="24.75" customHeight="1" x14ac:dyDescent="0.2">
      <c r="C23" s="68" t="s">
        <v>1</v>
      </c>
      <c r="D23" s="92">
        <v>326234</v>
      </c>
      <c r="E23" s="45">
        <v>38631.61</v>
      </c>
      <c r="F23" s="45">
        <v>233210</v>
      </c>
      <c r="G23" s="45">
        <v>26806.839999999997</v>
      </c>
      <c r="H23" s="46">
        <v>209567</v>
      </c>
      <c r="I23" s="46">
        <v>17592.5</v>
      </c>
      <c r="J23" s="46">
        <v>37050</v>
      </c>
      <c r="K23" s="46">
        <v>3727.9</v>
      </c>
      <c r="L23" s="46">
        <v>0</v>
      </c>
      <c r="M23" s="46">
        <v>0</v>
      </c>
      <c r="N23" s="46">
        <v>100393.38</v>
      </c>
      <c r="O23" s="46">
        <v>22561.82</v>
      </c>
      <c r="P23" s="46">
        <v>116667</v>
      </c>
      <c r="Q23" s="46">
        <v>16199</v>
      </c>
      <c r="R23" s="46">
        <v>37117.9</v>
      </c>
      <c r="S23" s="46">
        <v>1206.3</v>
      </c>
      <c r="T23" s="46">
        <v>171935.6</v>
      </c>
      <c r="U23" s="46">
        <v>34394.699999999997</v>
      </c>
      <c r="V23" s="46">
        <v>63275.5</v>
      </c>
      <c r="W23" s="46">
        <v>19931.8</v>
      </c>
      <c r="X23" s="46">
        <v>116660</v>
      </c>
      <c r="Y23" s="46">
        <v>20003</v>
      </c>
      <c r="Z23" s="45">
        <v>63275.5</v>
      </c>
      <c r="AA23" s="45">
        <v>21355.49</v>
      </c>
      <c r="AB23" s="45">
        <v>116680</v>
      </c>
      <c r="AC23" s="45">
        <v>7000.8</v>
      </c>
      <c r="AD23" s="63">
        <v>70152.5</v>
      </c>
      <c r="AE23" s="63">
        <v>14205.88</v>
      </c>
      <c r="AF23" s="63">
        <v>116680</v>
      </c>
      <c r="AG23" s="63">
        <v>7000.8</v>
      </c>
      <c r="AH23" s="63">
        <v>70152.5</v>
      </c>
      <c r="AI23" s="63">
        <v>14205.88</v>
      </c>
      <c r="AJ23" s="63">
        <v>116680</v>
      </c>
      <c r="AK23" s="63">
        <v>7000.8</v>
      </c>
      <c r="AL23" s="63">
        <v>0</v>
      </c>
      <c r="AM23" s="63">
        <v>0</v>
      </c>
      <c r="AN23" s="63">
        <v>0</v>
      </c>
      <c r="AO23" s="63">
        <v>0</v>
      </c>
      <c r="AP23" s="63">
        <v>19903.8400031602</v>
      </c>
      <c r="AQ23" s="63">
        <v>184146.86</v>
      </c>
      <c r="AR23" s="63">
        <v>116680</v>
      </c>
      <c r="AS23" s="63">
        <v>7000.8000984961109</v>
      </c>
      <c r="AT23" s="63">
        <v>267466.86</v>
      </c>
      <c r="AU23" s="63">
        <v>187109.84000046318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341252.98</v>
      </c>
      <c r="BG23" s="63">
        <v>17646.62001291773</v>
      </c>
      <c r="BH23" s="63">
        <v>0</v>
      </c>
      <c r="BI23" s="63">
        <v>0</v>
      </c>
      <c r="BJ23" s="63">
        <v>116660</v>
      </c>
      <c r="BK23" s="63">
        <v>2335.2000069590285</v>
      </c>
      <c r="BL23" s="63">
        <v>441080</v>
      </c>
      <c r="BM23" s="63">
        <v>155876.68</v>
      </c>
      <c r="BN23" s="63">
        <v>152280</v>
      </c>
      <c r="BO23" s="63">
        <v>45088.990000000005</v>
      </c>
      <c r="BP23" s="63">
        <v>0</v>
      </c>
      <c r="BQ23" s="63">
        <v>0</v>
      </c>
      <c r="BR23" s="63">
        <v>152280</v>
      </c>
      <c r="BS23" s="63">
        <v>45088.990000000005</v>
      </c>
      <c r="BT23" s="63">
        <v>0</v>
      </c>
      <c r="BU23" s="63">
        <v>0</v>
      </c>
      <c r="BV23" s="63">
        <v>0</v>
      </c>
      <c r="BW23" s="63">
        <v>0</v>
      </c>
      <c r="BX23" s="63">
        <v>21763</v>
      </c>
      <c r="BY23" s="63">
        <v>364471.71</v>
      </c>
      <c r="BZ23" s="63">
        <v>0</v>
      </c>
      <c r="CA23" s="63">
        <v>0</v>
      </c>
      <c r="CB23" s="63">
        <v>0</v>
      </c>
      <c r="CC23" s="63">
        <v>0</v>
      </c>
      <c r="CD23" s="63">
        <f>+Mensal!IF23+Mensal!IH23+Mensal!IJ23</f>
        <v>0</v>
      </c>
      <c r="CE23" s="63">
        <f>+Mensal!IG23+Mensal!II23+Mensal!IK23</f>
        <v>0</v>
      </c>
      <c r="CF23" s="63">
        <f>+Mensal!IL23+Mensal!IN23+Mensal!IP23</f>
        <v>0</v>
      </c>
      <c r="CG23" s="63">
        <f>+Mensal!IM23+Mensal!IO23+Mensal!IQ23</f>
        <v>0</v>
      </c>
      <c r="CH23" s="63">
        <f>+Mensal!IR23+Mensal!IT23+Mensal!IV23</f>
        <v>509594.07</v>
      </c>
      <c r="CI23" s="71">
        <f>+Mensal!IS23+Mensal!IU23+Mensal!IW23</f>
        <v>109804.64</v>
      </c>
      <c r="CL23" s="5"/>
    </row>
    <row r="24" spans="3:90" ht="24.75" customHeight="1" x14ac:dyDescent="0.2">
      <c r="C24" s="68" t="s">
        <v>24</v>
      </c>
      <c r="D24" s="92">
        <v>20707.439999999999</v>
      </c>
      <c r="E24" s="45">
        <v>14948.29</v>
      </c>
      <c r="F24" s="45">
        <v>0</v>
      </c>
      <c r="G24" s="45">
        <v>0</v>
      </c>
      <c r="H24" s="46">
        <v>31372.13</v>
      </c>
      <c r="I24" s="46">
        <v>26857.960000000003</v>
      </c>
      <c r="J24" s="46">
        <v>0</v>
      </c>
      <c r="K24" s="46">
        <v>287.269573561161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17590.82</v>
      </c>
      <c r="U24" s="46">
        <v>4813.51</v>
      </c>
      <c r="V24" s="46">
        <v>22268.85</v>
      </c>
      <c r="W24" s="46">
        <v>59559.37</v>
      </c>
      <c r="X24" s="46">
        <v>8388.83</v>
      </c>
      <c r="Y24" s="46">
        <v>207137.0698109378</v>
      </c>
      <c r="Z24" s="45">
        <v>21147.3</v>
      </c>
      <c r="AA24" s="45">
        <v>79344.160000120362</v>
      </c>
      <c r="AB24" s="45">
        <v>3234.72</v>
      </c>
      <c r="AC24" s="45">
        <v>581.48</v>
      </c>
      <c r="AD24" s="63">
        <v>0</v>
      </c>
      <c r="AE24" s="63">
        <v>0</v>
      </c>
      <c r="AF24" s="63">
        <v>0</v>
      </c>
      <c r="AG24" s="63">
        <v>202190.55299869526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180519.51484895032</v>
      </c>
      <c r="BP24" s="63">
        <v>171652.22086766982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20707.439999999999</v>
      </c>
      <c r="BZ24" s="63">
        <v>0</v>
      </c>
      <c r="CA24" s="63">
        <v>0</v>
      </c>
      <c r="CB24" s="63">
        <v>0</v>
      </c>
      <c r="CC24" s="63">
        <v>0</v>
      </c>
      <c r="CD24" s="63">
        <f>+Mensal!IF24+Mensal!IH24+Mensal!IJ24</f>
        <v>0</v>
      </c>
      <c r="CE24" s="63">
        <f>+Mensal!IG24+Mensal!II24+Mensal!IK24</f>
        <v>0</v>
      </c>
      <c r="CF24" s="63">
        <f>+Mensal!IL24+Mensal!IN24+Mensal!IP24</f>
        <v>0</v>
      </c>
      <c r="CG24" s="63">
        <f>+Mensal!IM24+Mensal!IO24+Mensal!IQ24</f>
        <v>0</v>
      </c>
      <c r="CH24" s="63">
        <f>+Mensal!IR24+Mensal!IT24+Mensal!IV24</f>
        <v>0</v>
      </c>
      <c r="CI24" s="71">
        <f>+Mensal!IS24+Mensal!IU24+Mensal!IW24</f>
        <v>0</v>
      </c>
    </row>
    <row r="25" spans="3:90" ht="24.75" customHeight="1" x14ac:dyDescent="0.2">
      <c r="C25" s="68" t="s">
        <v>8</v>
      </c>
      <c r="D25" s="92">
        <v>0</v>
      </c>
      <c r="E25" s="45">
        <v>138154.64577088208</v>
      </c>
      <c r="F25" s="45">
        <v>0</v>
      </c>
      <c r="G25" s="45">
        <v>0</v>
      </c>
      <c r="H25" s="46">
        <v>0</v>
      </c>
      <c r="I25" s="46">
        <v>0</v>
      </c>
      <c r="J25" s="46">
        <v>0</v>
      </c>
      <c r="K25" s="46">
        <v>579400.21243568673</v>
      </c>
      <c r="L25" s="46">
        <v>0</v>
      </c>
      <c r="M25" s="46">
        <v>137391.13080915197</v>
      </c>
      <c r="N25" s="46">
        <v>0</v>
      </c>
      <c r="O25" s="46">
        <v>11993.74046701495</v>
      </c>
      <c r="P25" s="46">
        <v>0</v>
      </c>
      <c r="Q25" s="46">
        <v>0</v>
      </c>
      <c r="R25" s="46">
        <v>0</v>
      </c>
      <c r="S25" s="46">
        <v>571960.42561798717</v>
      </c>
      <c r="T25" s="46">
        <v>0</v>
      </c>
      <c r="U25" s="46">
        <v>169746.4357723225</v>
      </c>
      <c r="V25" s="46">
        <v>0</v>
      </c>
      <c r="W25" s="46">
        <v>9597.2995725357614</v>
      </c>
      <c r="X25" s="46">
        <v>0</v>
      </c>
      <c r="Y25" s="46">
        <v>0</v>
      </c>
      <c r="Z25" s="45">
        <v>0</v>
      </c>
      <c r="AA25" s="45">
        <v>643460.48569151573</v>
      </c>
      <c r="AB25" s="45">
        <v>0</v>
      </c>
      <c r="AC25" s="45">
        <v>232121.78881463665</v>
      </c>
      <c r="AD25" s="63">
        <v>0</v>
      </c>
      <c r="AE25" s="63">
        <v>10560.920178976919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858651.05204923707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639383.80916496017</v>
      </c>
      <c r="AR25" s="63">
        <v>0</v>
      </c>
      <c r="AS25" s="63">
        <v>203797.75712799537</v>
      </c>
      <c r="AT25" s="63">
        <v>0</v>
      </c>
      <c r="AU25" s="63">
        <v>9952.4821867128794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551552.99</v>
      </c>
      <c r="BI25" s="63">
        <v>211180.41220322717</v>
      </c>
      <c r="BJ25" s="63">
        <v>0</v>
      </c>
      <c r="BK25" s="63">
        <v>0</v>
      </c>
      <c r="BL25" s="63">
        <v>181646.52505999999</v>
      </c>
      <c r="BM25" s="63">
        <v>479383.33528373798</v>
      </c>
      <c r="BN25" s="63">
        <v>0</v>
      </c>
      <c r="BO25" s="63">
        <v>0</v>
      </c>
      <c r="BP25" s="63">
        <v>544523.79513638897</v>
      </c>
      <c r="BQ25" s="63">
        <v>196503.29586620699</v>
      </c>
      <c r="BR25" s="63">
        <v>0</v>
      </c>
      <c r="BS25" s="63">
        <v>0</v>
      </c>
      <c r="BT25" s="63">
        <v>25102.635972304528</v>
      </c>
      <c r="BU25" s="63">
        <v>623702.51143642841</v>
      </c>
      <c r="BV25" s="63">
        <v>2534761.7351426175</v>
      </c>
      <c r="BW25" s="63">
        <v>42606.678918222955</v>
      </c>
      <c r="BX25" s="63">
        <v>21708.522621279018</v>
      </c>
      <c r="BY25" s="63">
        <v>1755.3632499765504</v>
      </c>
      <c r="BZ25" s="63">
        <v>0</v>
      </c>
      <c r="CA25" s="63">
        <v>5789.67454666495</v>
      </c>
      <c r="CB25" s="63">
        <v>1737600.36125526</v>
      </c>
      <c r="CC25" s="63">
        <v>625023.18213626824</v>
      </c>
      <c r="CD25" s="63">
        <f>+Mensal!IF25+Mensal!IH25+Mensal!IJ25</f>
        <v>2401740.4154737196</v>
      </c>
      <c r="CE25" s="63">
        <f>+Mensal!IG25+Mensal!II25+Mensal!IK25</f>
        <v>24894.888718794507</v>
      </c>
      <c r="CF25" s="63">
        <f>+Mensal!IL25+Mensal!IN25+Mensal!IP25</f>
        <v>587004.25698951504</v>
      </c>
      <c r="CG25" s="63">
        <f>+Mensal!IM25+Mensal!IO25+Mensal!IQ25</f>
        <v>38823.736450888799</v>
      </c>
      <c r="CH25" s="63">
        <f>+Mensal!IR25+Mensal!IT25+Mensal!IV25</f>
        <v>29473.73439490849</v>
      </c>
      <c r="CI25" s="71">
        <f>+Mensal!IS25+Mensal!IU25+Mensal!IW25</f>
        <v>13286.000362876552</v>
      </c>
    </row>
    <row r="26" spans="3:90" ht="24.75" customHeight="1" x14ac:dyDescent="0.2">
      <c r="C26" s="70" t="s">
        <v>43</v>
      </c>
      <c r="D26" s="92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0</v>
      </c>
      <c r="AL26" s="45">
        <v>0</v>
      </c>
      <c r="AM26" s="45">
        <v>0</v>
      </c>
      <c r="AN26" s="45">
        <v>0</v>
      </c>
      <c r="AO26" s="63">
        <v>4846.9535625092476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3200.8089462015373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3573.9848502460377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519.06157151346167</v>
      </c>
      <c r="BJ26" s="63">
        <v>0</v>
      </c>
      <c r="BK26" s="63">
        <v>0</v>
      </c>
      <c r="BL26" s="63">
        <v>0</v>
      </c>
      <c r="BM26" s="63">
        <v>1827.6368910615333</v>
      </c>
      <c r="BN26" s="63">
        <v>399361.8136233993</v>
      </c>
      <c r="BO26" s="63">
        <v>3124.4216244699269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f>+Mensal!IF26+Mensal!IH26+Mensal!IJ26</f>
        <v>0</v>
      </c>
      <c r="CE26" s="63">
        <f>+Mensal!IG26+Mensal!II26+Mensal!IK26</f>
        <v>0</v>
      </c>
      <c r="CF26" s="63">
        <f>+Mensal!IL26+Mensal!IN26+Mensal!IP26</f>
        <v>0</v>
      </c>
      <c r="CG26" s="63">
        <f>+Mensal!IM26+Mensal!IO26+Mensal!IQ26</f>
        <v>0</v>
      </c>
      <c r="CH26" s="63">
        <f>+Mensal!IR26+Mensal!IT26+Mensal!IV26</f>
        <v>119665.8097864178</v>
      </c>
      <c r="CI26" s="71">
        <f>+Mensal!IS26+Mensal!IU26+Mensal!IW26</f>
        <v>0</v>
      </c>
    </row>
    <row r="27" spans="3:90" ht="24.75" customHeight="1" x14ac:dyDescent="0.2">
      <c r="C27" s="70" t="s">
        <v>45</v>
      </c>
      <c r="D27" s="92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63">
        <v>347826.09</v>
      </c>
      <c r="AQ27" s="63">
        <v>273086.97990334098</v>
      </c>
      <c r="AR27" s="63">
        <v>347826.09</v>
      </c>
      <c r="AS27" s="63">
        <v>73043.48</v>
      </c>
      <c r="AT27" s="63">
        <v>0</v>
      </c>
      <c r="AU27" s="63">
        <v>200043.49988715467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398930.43011024583</v>
      </c>
      <c r="BP27" s="63">
        <v>0</v>
      </c>
      <c r="BQ27" s="63">
        <v>0</v>
      </c>
      <c r="BR27" s="63">
        <v>0</v>
      </c>
      <c r="BS27" s="63">
        <v>797860.8598598151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f>+Mensal!IF27+Mensal!IH27+Mensal!IJ27</f>
        <v>0</v>
      </c>
      <c r="CE27" s="63">
        <f>+Mensal!IG27+Mensal!II27+Mensal!IK27</f>
        <v>0</v>
      </c>
      <c r="CF27" s="63">
        <f>+Mensal!IL27+Mensal!IN27+Mensal!IP27</f>
        <v>0</v>
      </c>
      <c r="CG27" s="63">
        <f>+Mensal!IM27+Mensal!IO27+Mensal!IQ27</f>
        <v>0</v>
      </c>
      <c r="CH27" s="63">
        <f>+Mensal!IR27+Mensal!IT27+Mensal!IV27</f>
        <v>0</v>
      </c>
      <c r="CI27" s="71">
        <f>+Mensal!IS27+Mensal!IU27+Mensal!IW27</f>
        <v>0</v>
      </c>
    </row>
    <row r="28" spans="3:90" ht="24.75" customHeight="1" x14ac:dyDescent="0.2">
      <c r="C28" s="70" t="s">
        <v>65</v>
      </c>
      <c r="D28" s="92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45">
        <v>0</v>
      </c>
      <c r="AL28" s="45">
        <v>0</v>
      </c>
      <c r="AM28" s="45">
        <v>0</v>
      </c>
      <c r="AN28" s="45">
        <v>0</v>
      </c>
      <c r="AO28" s="45">
        <v>0</v>
      </c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>
        <v>12170.716845878136</v>
      </c>
      <c r="BO28" s="63">
        <v>0</v>
      </c>
      <c r="BP28" s="63">
        <v>0</v>
      </c>
      <c r="BQ28" s="63">
        <v>0</v>
      </c>
      <c r="BR28" s="63">
        <v>0</v>
      </c>
      <c r="BS28" s="63">
        <v>0</v>
      </c>
      <c r="BT28" s="63">
        <v>52864.898950580769</v>
      </c>
      <c r="BU28" s="63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3">
        <v>0</v>
      </c>
      <c r="CC28" s="63">
        <v>0</v>
      </c>
      <c r="CD28" s="63">
        <f>+Mensal!IF28+Mensal!IH28+Mensal!IJ28</f>
        <v>0</v>
      </c>
      <c r="CE28" s="63">
        <f>+Mensal!IG28+Mensal!II28+Mensal!IK28</f>
        <v>0</v>
      </c>
      <c r="CF28" s="63">
        <f>+Mensal!IL28+Mensal!IN28+Mensal!IP28</f>
        <v>0</v>
      </c>
      <c r="CG28" s="63">
        <f>+Mensal!IM28+Mensal!IO28+Mensal!IQ28</f>
        <v>0</v>
      </c>
      <c r="CH28" s="63">
        <f>+Mensal!IR28+Mensal!IT28+Mensal!IV28</f>
        <v>79263.643625394106</v>
      </c>
      <c r="CI28" s="71">
        <f>+Mensal!IS28+Mensal!IU28+Mensal!IW28</f>
        <v>47232.71086708019</v>
      </c>
    </row>
    <row r="29" spans="3:90" ht="24.75" customHeight="1" thickBot="1" x14ac:dyDescent="0.25">
      <c r="C29" s="73" t="s">
        <v>16</v>
      </c>
      <c r="D29" s="93">
        <v>1133304.8999999999</v>
      </c>
      <c r="E29" s="74">
        <v>331936.39577088214</v>
      </c>
      <c r="F29" s="74">
        <v>949212.03599772626</v>
      </c>
      <c r="G29" s="74">
        <v>73254.59</v>
      </c>
      <c r="H29" s="75">
        <v>333479.13</v>
      </c>
      <c r="I29" s="75">
        <v>183580.46</v>
      </c>
      <c r="J29" s="75">
        <v>476866.05137650011</v>
      </c>
      <c r="K29" s="75">
        <v>597933.9606326581</v>
      </c>
      <c r="L29" s="75">
        <v>807242.28000013367</v>
      </c>
      <c r="M29" s="75">
        <v>166969.60080915198</v>
      </c>
      <c r="N29" s="75">
        <v>432562.84</v>
      </c>
      <c r="O29" s="75">
        <v>101234.71046719869</v>
      </c>
      <c r="P29" s="75">
        <v>174683.23</v>
      </c>
      <c r="Q29" s="75">
        <v>41246.579999910078</v>
      </c>
      <c r="R29" s="75">
        <v>452501.49999988906</v>
      </c>
      <c r="S29" s="75">
        <v>608395.03561798716</v>
      </c>
      <c r="T29" s="75">
        <v>538622.52000008896</v>
      </c>
      <c r="U29" s="75">
        <v>240375.21577223588</v>
      </c>
      <c r="V29" s="75">
        <v>387140.69000000006</v>
      </c>
      <c r="W29" s="75">
        <v>125040.93957253576</v>
      </c>
      <c r="X29" s="75">
        <v>350703.10999988846</v>
      </c>
      <c r="Y29" s="75">
        <v>244375.4798109378</v>
      </c>
      <c r="Z29" s="74">
        <v>641091.22999984527</v>
      </c>
      <c r="AA29" s="74">
        <v>798107.95569163607</v>
      </c>
      <c r="AB29" s="74">
        <v>482642.00989946118</v>
      </c>
      <c r="AC29" s="74">
        <v>281659.51898052427</v>
      </c>
      <c r="AD29" s="77">
        <v>363004.24980665121</v>
      </c>
      <c r="AE29" s="77">
        <v>186780.21028059963</v>
      </c>
      <c r="AF29" s="77">
        <v>522960.93015285151</v>
      </c>
      <c r="AG29" s="77">
        <v>209772.83299869526</v>
      </c>
      <c r="AH29" s="77">
        <v>390087.6699404422</v>
      </c>
      <c r="AI29" s="77">
        <v>161954.24013160155</v>
      </c>
      <c r="AJ29" s="77">
        <v>286748.2</v>
      </c>
      <c r="AK29" s="77">
        <v>871292.84204923711</v>
      </c>
      <c r="AL29" s="77">
        <v>527328.56999999995</v>
      </c>
      <c r="AM29" s="77">
        <v>146051.97989090258</v>
      </c>
      <c r="AN29" s="77">
        <v>186357.61</v>
      </c>
      <c r="AO29" s="77">
        <v>88030.053643110092</v>
      </c>
      <c r="AP29" s="77">
        <v>543812.60013351566</v>
      </c>
      <c r="AQ29" s="77">
        <v>1400696.9595355643</v>
      </c>
      <c r="AR29" s="77">
        <v>556307.46025581763</v>
      </c>
      <c r="AS29" s="77">
        <v>312500.98732773506</v>
      </c>
      <c r="AT29" s="77">
        <v>616740.63019471348</v>
      </c>
      <c r="AU29" s="77">
        <v>601558.08114965912</v>
      </c>
      <c r="AV29" s="77">
        <v>319219.37</v>
      </c>
      <c r="AW29" s="77">
        <v>172014.85</v>
      </c>
      <c r="AX29" s="77">
        <v>98317.93</v>
      </c>
      <c r="AY29" s="77">
        <v>6318.24</v>
      </c>
      <c r="AZ29" s="77">
        <v>372438.24</v>
      </c>
      <c r="BA29" s="77">
        <v>71892.836002995944</v>
      </c>
      <c r="BB29" s="77">
        <v>577356.89</v>
      </c>
      <c r="BC29" s="77">
        <v>206420.76985829789</v>
      </c>
      <c r="BD29" s="77">
        <v>218187.74</v>
      </c>
      <c r="BE29" s="77">
        <v>34262.630060852287</v>
      </c>
      <c r="BF29" s="77">
        <v>1012037.74</v>
      </c>
      <c r="BG29" s="77">
        <v>235344.4599955334</v>
      </c>
      <c r="BH29" s="77">
        <v>551552.99</v>
      </c>
      <c r="BI29" s="77">
        <v>215899.08980984599</v>
      </c>
      <c r="BJ29" s="77">
        <v>836378.49071981874</v>
      </c>
      <c r="BK29" s="77">
        <v>188544.65010412151</v>
      </c>
      <c r="BL29" s="77">
        <v>1081233.7047397248</v>
      </c>
      <c r="BM29" s="77">
        <v>726240.71685711725</v>
      </c>
      <c r="BN29" s="77">
        <v>1466835.2844648403</v>
      </c>
      <c r="BO29" s="77">
        <v>941707.45315942913</v>
      </c>
      <c r="BP29" s="63">
        <v>1210199.3359254873</v>
      </c>
      <c r="BQ29" s="63">
        <v>423570.97774509847</v>
      </c>
      <c r="BR29" s="63">
        <v>2278266.698713948</v>
      </c>
      <c r="BS29" s="63">
        <v>1002130.3498598151</v>
      </c>
      <c r="BT29" s="63">
        <v>720975.17227505101</v>
      </c>
      <c r="BU29" s="63">
        <v>657302.69561321568</v>
      </c>
      <c r="BV29" s="63">
        <v>3462860.2403476089</v>
      </c>
      <c r="BW29" s="63">
        <v>211021.43444636799</v>
      </c>
      <c r="BX29" s="63">
        <v>583958.90702154627</v>
      </c>
      <c r="BY29" s="63">
        <v>882079.94324997638</v>
      </c>
      <c r="BZ29" s="63">
        <v>884956.79522116052</v>
      </c>
      <c r="CA29" s="63">
        <v>274432.18394481507</v>
      </c>
      <c r="CB29" s="63">
        <v>1825111.8117192888</v>
      </c>
      <c r="CC29" s="77">
        <v>632466.70540291246</v>
      </c>
      <c r="CD29" s="63">
        <f t="shared" ref="CD29:CI29" si="0">SUM(CD17:CD28)</f>
        <v>3640816.1996688442</v>
      </c>
      <c r="CE29" s="77">
        <f t="shared" si="0"/>
        <v>318621.70425830811</v>
      </c>
      <c r="CF29" s="63">
        <f t="shared" si="0"/>
        <v>765453.90408776037</v>
      </c>
      <c r="CG29" s="77">
        <f t="shared" si="0"/>
        <v>125353.47717261856</v>
      </c>
      <c r="CH29" s="77">
        <f t="shared" si="0"/>
        <v>2130988.1479419931</v>
      </c>
      <c r="CI29" s="94">
        <f t="shared" si="0"/>
        <v>393641.28818531416</v>
      </c>
    </row>
    <row r="30" spans="3:90" s="67" customFormat="1" ht="24.75" customHeight="1" thickBot="1" x14ac:dyDescent="0.25">
      <c r="C30" s="66" t="s">
        <v>17</v>
      </c>
      <c r="D30" s="116">
        <v>1465241.2957708822</v>
      </c>
      <c r="E30" s="117"/>
      <c r="F30" s="116">
        <v>1022466.6259977262</v>
      </c>
      <c r="G30" s="117"/>
      <c r="H30" s="112">
        <v>517059.58999999997</v>
      </c>
      <c r="I30" s="113"/>
      <c r="J30" s="112">
        <v>1074800.0120091583</v>
      </c>
      <c r="K30" s="113"/>
      <c r="L30" s="112">
        <v>974211.88080928568</v>
      </c>
      <c r="M30" s="113"/>
      <c r="N30" s="112">
        <v>533797.55046719871</v>
      </c>
      <c r="O30" s="113"/>
      <c r="P30" s="112">
        <v>215929.8099999101</v>
      </c>
      <c r="Q30" s="113"/>
      <c r="R30" s="112">
        <v>1060896.5356178763</v>
      </c>
      <c r="S30" s="113"/>
      <c r="T30" s="112">
        <v>778997.73577232484</v>
      </c>
      <c r="U30" s="113"/>
      <c r="V30" s="112">
        <v>512181.62957253581</v>
      </c>
      <c r="W30" s="113"/>
      <c r="X30" s="112">
        <v>595078.58981082623</v>
      </c>
      <c r="Y30" s="113"/>
      <c r="Z30" s="112">
        <v>1439199.1856914815</v>
      </c>
      <c r="AA30" s="113"/>
      <c r="AB30" s="112">
        <v>764301.52887998545</v>
      </c>
      <c r="AC30" s="113"/>
      <c r="AD30" s="112">
        <v>549784.4600872508</v>
      </c>
      <c r="AE30" s="113"/>
      <c r="AF30" s="112">
        <v>732733.76315154671</v>
      </c>
      <c r="AG30" s="113"/>
      <c r="AH30" s="112">
        <v>552041.91007204377</v>
      </c>
      <c r="AI30" s="113"/>
      <c r="AJ30" s="112">
        <v>1158041.0420492371</v>
      </c>
      <c r="AK30" s="113"/>
      <c r="AL30" s="112">
        <v>673380.54989090259</v>
      </c>
      <c r="AM30" s="113"/>
      <c r="AN30" s="112">
        <v>274387.66364311008</v>
      </c>
      <c r="AO30" s="113"/>
      <c r="AP30" s="112">
        <v>1944509.55966908</v>
      </c>
      <c r="AQ30" s="113"/>
      <c r="AR30" s="112">
        <v>868808.44758355268</v>
      </c>
      <c r="AS30" s="113"/>
      <c r="AT30" s="112">
        <v>1218298.7113443725</v>
      </c>
      <c r="AU30" s="113"/>
      <c r="AV30" s="112">
        <v>491234.22</v>
      </c>
      <c r="AW30" s="113"/>
      <c r="AX30" s="112">
        <v>104636.17</v>
      </c>
      <c r="AY30" s="113"/>
      <c r="AZ30" s="112">
        <v>444331.07600299595</v>
      </c>
      <c r="BA30" s="113"/>
      <c r="BB30" s="112">
        <v>783777.65985829791</v>
      </c>
      <c r="BC30" s="113"/>
      <c r="BD30" s="112">
        <v>252450.37006085226</v>
      </c>
      <c r="BE30" s="113"/>
      <c r="BF30" s="112">
        <v>1247382.1999955333</v>
      </c>
      <c r="BG30" s="113"/>
      <c r="BH30" s="112">
        <v>767452.07980984601</v>
      </c>
      <c r="BI30" s="113"/>
      <c r="BJ30" s="112">
        <v>1024923.14082394</v>
      </c>
      <c r="BK30" s="113"/>
      <c r="BL30" s="112">
        <v>1807474.42159684</v>
      </c>
      <c r="BM30" s="113"/>
      <c r="BN30" s="112">
        <v>2408542.7376242694</v>
      </c>
      <c r="BO30" s="113"/>
      <c r="BP30" s="112">
        <v>1633770.3136705859</v>
      </c>
      <c r="BQ30" s="113"/>
      <c r="BR30" s="112">
        <v>3280397.0485737631</v>
      </c>
      <c r="BS30" s="113"/>
      <c r="BT30" s="112">
        <v>1378277.8678882667</v>
      </c>
      <c r="BU30" s="115"/>
      <c r="BV30" s="112">
        <v>3673881.6747939768</v>
      </c>
      <c r="BW30" s="115"/>
      <c r="BX30" s="112">
        <v>1466038.8502715225</v>
      </c>
      <c r="BY30" s="115"/>
      <c r="BZ30" s="112">
        <v>1159388.9791659755</v>
      </c>
      <c r="CA30" s="115"/>
      <c r="CB30" s="112">
        <v>2457578.5171222002</v>
      </c>
      <c r="CC30" s="113"/>
      <c r="CD30" s="112">
        <f>+CD29+CE29</f>
        <v>3959437.9039271525</v>
      </c>
      <c r="CE30" s="113"/>
      <c r="CF30" s="112">
        <f>+CF29+CG29</f>
        <v>890807.38126037898</v>
      </c>
      <c r="CG30" s="113"/>
      <c r="CH30" s="112">
        <f>+CH29+CI29</f>
        <v>2524629.4361273074</v>
      </c>
      <c r="CI30" s="113"/>
    </row>
    <row r="31" spans="3:90" ht="12.75" hidden="1" customHeight="1" x14ac:dyDescent="0.2">
      <c r="C31" s="6" t="s">
        <v>15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3:90" ht="22.5" customHeight="1" x14ac:dyDescent="0.2">
      <c r="C32" s="54" t="s">
        <v>32</v>
      </c>
      <c r="AF32" s="58"/>
      <c r="BS32" s="5"/>
    </row>
    <row r="33" spans="3:62" ht="6" customHeight="1" x14ac:dyDescent="0.2"/>
    <row r="35" spans="3:62" ht="15.75" customHeight="1" x14ac:dyDescent="0.2">
      <c r="C35" s="48"/>
      <c r="H35" s="48"/>
      <c r="I35" s="48"/>
      <c r="J35" s="48"/>
      <c r="K35" s="48"/>
      <c r="L35" s="48"/>
      <c r="M35" s="48"/>
      <c r="N35" s="48"/>
      <c r="O35" s="48"/>
      <c r="P35" s="49"/>
      <c r="Q35" s="48"/>
      <c r="R35" s="48"/>
      <c r="S35" s="48"/>
      <c r="T35" s="48"/>
      <c r="U35" s="48"/>
      <c r="V35" s="48"/>
      <c r="W35" s="48"/>
      <c r="X35" s="48"/>
      <c r="Y35" s="48"/>
      <c r="BJ35" s="58"/>
    </row>
    <row r="36" spans="3:62" ht="15.75" customHeight="1" x14ac:dyDescent="0.2">
      <c r="C36" s="48"/>
      <c r="H36" s="48"/>
      <c r="I36" s="48"/>
      <c r="J36" s="50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3:62" ht="12.75" hidden="1" customHeight="1" x14ac:dyDescent="0.2"/>
    <row r="38" spans="3:62" ht="15" hidden="1" customHeight="1" x14ac:dyDescent="0.2">
      <c r="C38" s="122" t="s">
        <v>13</v>
      </c>
    </row>
    <row r="39" spans="3:62" ht="15" hidden="1" customHeight="1" x14ac:dyDescent="0.2">
      <c r="C39" s="122"/>
    </row>
    <row r="40" spans="3:62" ht="15.75" hidden="1" customHeight="1" thickBot="1" x14ac:dyDescent="0.25"/>
    <row r="41" spans="3:62" ht="13.5" hidden="1" customHeight="1" thickBot="1" x14ac:dyDescent="0.25">
      <c r="C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3:62" ht="12.75" hidden="1" customHeight="1" x14ac:dyDescent="0.2">
      <c r="C42" s="123" t="s">
        <v>12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3:62" ht="12.75" hidden="1" customHeight="1" x14ac:dyDescent="0.2">
      <c r="C43" s="12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3:62" ht="15" hidden="1" customHeight="1" x14ac:dyDescent="0.2">
      <c r="C44" s="52" t="s">
        <v>9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3:62" ht="15" hidden="1" customHeight="1" x14ac:dyDescent="0.2">
      <c r="C45" s="52" t="s">
        <v>3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3:62" ht="15" hidden="1" customHeight="1" x14ac:dyDescent="0.2">
      <c r="C46" s="52" t="s">
        <v>2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3:62" ht="15" hidden="1" customHeight="1" x14ac:dyDescent="0.2">
      <c r="C47" s="52" t="s">
        <v>4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3:62" ht="15" hidden="1" customHeight="1" x14ac:dyDescent="0.2">
      <c r="C48" s="52" t="s">
        <v>5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3:25" ht="15" hidden="1" customHeight="1" x14ac:dyDescent="0.2">
      <c r="C49" s="52" t="s">
        <v>0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3:25" ht="15" hidden="1" customHeight="1" x14ac:dyDescent="0.2">
      <c r="C50" s="52" t="s">
        <v>1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3:25" ht="15" hidden="1" customHeight="1" x14ac:dyDescent="0.2">
      <c r="C51" s="52" t="s">
        <v>8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3:25" ht="15" hidden="1" customHeight="1" x14ac:dyDescent="0.2">
      <c r="C52" s="53" t="s">
        <v>14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3:25" ht="15" hidden="1" customHeight="1" x14ac:dyDescent="0.2">
      <c r="C53" s="52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3:25" ht="13.5" hidden="1" customHeight="1" thickBot="1" x14ac:dyDescent="0.25">
      <c r="C54" s="16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3:25" ht="15" hidden="1" customHeight="1" x14ac:dyDescent="0.2">
      <c r="C55" s="52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3:25" x14ac:dyDescent="0.2">
      <c r="C56" s="52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65" ht="12.75" customHeight="1" x14ac:dyDescent="0.2"/>
    <row r="66" ht="12.75" customHeight="1" x14ac:dyDescent="0.2"/>
    <row r="67" ht="12.75" customHeight="1" x14ac:dyDescent="0.2"/>
  </sheetData>
  <mergeCells count="87">
    <mergeCell ref="CF13:CG13"/>
    <mergeCell ref="CF30:CG30"/>
    <mergeCell ref="CH13:CI13"/>
    <mergeCell ref="CH30:CI30"/>
    <mergeCell ref="F13:G13"/>
    <mergeCell ref="Z13:AA13"/>
    <mergeCell ref="V13:W13"/>
    <mergeCell ref="X13:Y13"/>
    <mergeCell ref="T13:U13"/>
    <mergeCell ref="R13:S13"/>
    <mergeCell ref="AB13:AC13"/>
    <mergeCell ref="AD13:AE13"/>
    <mergeCell ref="AL13:AM13"/>
    <mergeCell ref="AH13:AI13"/>
    <mergeCell ref="AF13:AG13"/>
    <mergeCell ref="CB13:CC13"/>
    <mergeCell ref="C13:C14"/>
    <mergeCell ref="D13:E13"/>
    <mergeCell ref="N13:O13"/>
    <mergeCell ref="P13:Q13"/>
    <mergeCell ref="L13:M13"/>
    <mergeCell ref="H13:I13"/>
    <mergeCell ref="J13:K13"/>
    <mergeCell ref="D30:E30"/>
    <mergeCell ref="BZ13:CA13"/>
    <mergeCell ref="BV13:BW13"/>
    <mergeCell ref="BX13:BY13"/>
    <mergeCell ref="BT13:BU13"/>
    <mergeCell ref="BP13:BQ13"/>
    <mergeCell ref="BR13:BS13"/>
    <mergeCell ref="BN13:BO13"/>
    <mergeCell ref="BJ13:BK13"/>
    <mergeCell ref="BL13:BM13"/>
    <mergeCell ref="BH13:BI13"/>
    <mergeCell ref="BD13:BE13"/>
    <mergeCell ref="BF13:BG13"/>
    <mergeCell ref="BB13:BC13"/>
    <mergeCell ref="AN13:AO13"/>
    <mergeCell ref="AJ13:AK13"/>
    <mergeCell ref="AX13:AY13"/>
    <mergeCell ref="AT13:AU13"/>
    <mergeCell ref="AP13:AQ13"/>
    <mergeCell ref="AR13:AS13"/>
    <mergeCell ref="AZ13:BA13"/>
    <mergeCell ref="AV13:AW13"/>
    <mergeCell ref="N30:O30"/>
    <mergeCell ref="P30:Q30"/>
    <mergeCell ref="L30:M30"/>
    <mergeCell ref="J30:K30"/>
    <mergeCell ref="F30:G30"/>
    <mergeCell ref="H30:I30"/>
    <mergeCell ref="Z30:AA30"/>
    <mergeCell ref="X30:Y30"/>
    <mergeCell ref="T30:U30"/>
    <mergeCell ref="V30:W30"/>
    <mergeCell ref="R30:S30"/>
    <mergeCell ref="AH30:AI30"/>
    <mergeCell ref="AJ30:AK30"/>
    <mergeCell ref="AF30:AG30"/>
    <mergeCell ref="AB30:AC30"/>
    <mergeCell ref="AD30:AE30"/>
    <mergeCell ref="AT30:AU30"/>
    <mergeCell ref="AR30:AS30"/>
    <mergeCell ref="AN30:AO30"/>
    <mergeCell ref="AP30:AQ30"/>
    <mergeCell ref="AL30:AM30"/>
    <mergeCell ref="BB30:BC30"/>
    <mergeCell ref="BD30:BE30"/>
    <mergeCell ref="AZ30:BA30"/>
    <mergeCell ref="AV30:AW30"/>
    <mergeCell ref="AX30:AY30"/>
    <mergeCell ref="CD13:CE13"/>
    <mergeCell ref="CD30:CE30"/>
    <mergeCell ref="CB30:CC30"/>
    <mergeCell ref="C38:C39"/>
    <mergeCell ref="C42:C43"/>
    <mergeCell ref="BZ30:CA30"/>
    <mergeCell ref="BV30:BW30"/>
    <mergeCell ref="BX30:BY30"/>
    <mergeCell ref="BT30:BU30"/>
    <mergeCell ref="BP30:BQ30"/>
    <mergeCell ref="BR30:BS30"/>
    <mergeCell ref="BN30:BO30"/>
    <mergeCell ref="BJ30:BK30"/>
    <mergeCell ref="BL30:BM30"/>
    <mergeCell ref="BH30:BI30"/>
    <mergeCell ref="BF30:BG30"/>
  </mergeCells>
  <phoneticPr fontId="18" type="noConversion"/>
  <printOptions horizontalCentered="1"/>
  <pageMargins left="0.51181102362204722" right="0.51181102362204722" top="1.5354330708661419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3</xdr:col>
                <xdr:colOff>0</xdr:colOff>
                <xdr:row>8</xdr:row>
                <xdr:rowOff>114300</xdr:rowOff>
              </from>
              <to>
                <xdr:col>3</xdr:col>
                <xdr:colOff>0</xdr:colOff>
                <xdr:row>10</xdr:row>
                <xdr:rowOff>219075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2" r:id="rId6">
          <objectPr defaultSize="0" autoPict="0" r:id="rId5">
            <anchor moveWithCells="1" sizeWithCells="1">
              <from>
                <xdr:col>2</xdr:col>
                <xdr:colOff>57150</xdr:colOff>
                <xdr:row>36</xdr:row>
                <xdr:rowOff>0</xdr:rowOff>
              </from>
              <to>
                <xdr:col>2</xdr:col>
                <xdr:colOff>657225</xdr:colOff>
                <xdr:row>36</xdr:row>
                <xdr:rowOff>0</xdr:rowOff>
              </to>
            </anchor>
          </objectPr>
        </oleObject>
      </mc:Choice>
      <mc:Fallback>
        <oleObject progId="PBrush" shapeId="512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A67"/>
  <sheetViews>
    <sheetView showGridLines="0" topLeftCell="A8" zoomScaleNormal="100" zoomScaleSheetLayoutView="93" workbookViewId="0">
      <pane xSplit="3" ySplit="2" topLeftCell="L10" activePane="bottomRight" state="frozen"/>
      <selection activeCell="A8" sqref="A8"/>
      <selection pane="topRight" activeCell="D8" sqref="D8"/>
      <selection pane="bottomLeft" activeCell="A10" sqref="A10"/>
      <selection pane="bottomRight" activeCell="AA24" sqref="AA24"/>
    </sheetView>
  </sheetViews>
  <sheetFormatPr defaultColWidth="4.7109375" defaultRowHeight="12.75" x14ac:dyDescent="0.2"/>
  <cols>
    <col min="1" max="1" width="1.5703125" style="1" bestFit="1" customWidth="1"/>
    <col min="2" max="2" width="4.7109375" style="1"/>
    <col min="3" max="3" width="19.7109375" style="1" customWidth="1"/>
    <col min="4" max="6" width="14.5703125" style="1" bestFit="1" customWidth="1"/>
    <col min="7" max="7" width="12.85546875" style="1" bestFit="1" customWidth="1"/>
    <col min="8" max="17" width="14.5703125" style="1" bestFit="1" customWidth="1"/>
    <col min="18" max="19" width="14.5703125" style="1" customWidth="1"/>
    <col min="20" max="23" width="13.85546875" style="1" customWidth="1"/>
    <col min="24" max="16384" width="4.7109375" style="1"/>
  </cols>
  <sheetData>
    <row r="1" spans="3:23" ht="12.75" hidden="1" customHeight="1" x14ac:dyDescent="0.2"/>
    <row r="2" spans="3:23" ht="12.75" hidden="1" customHeight="1" x14ac:dyDescent="0.2"/>
    <row r="3" spans="3:23" ht="12.75" hidden="1" customHeight="1" x14ac:dyDescent="0.2"/>
    <row r="4" spans="3:23" ht="12.75" hidden="1" customHeight="1" x14ac:dyDescent="0.2"/>
    <row r="8" spans="3:23" ht="9" customHeight="1" thickBot="1" x14ac:dyDescent="0.25"/>
    <row r="9" spans="3:23" ht="25.5" customHeight="1" x14ac:dyDescent="0.2"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"/>
    </row>
    <row r="10" spans="3:23" ht="21" customHeight="1" x14ac:dyDescent="0.2">
      <c r="C10" s="55" t="s">
        <v>20</v>
      </c>
      <c r="D10" s="25"/>
      <c r="E10" s="25"/>
      <c r="F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6"/>
    </row>
    <row r="11" spans="3:23" ht="21" customHeight="1" thickBot="1" x14ac:dyDescent="0.25">
      <c r="C11" s="26"/>
      <c r="D11" s="7"/>
      <c r="E11" s="7"/>
      <c r="F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6"/>
    </row>
    <row r="12" spans="3:23" ht="19.5" hidden="1" customHeight="1" thickBot="1" x14ac:dyDescent="0.25">
      <c r="C12" s="8"/>
      <c r="D12" s="5"/>
      <c r="E12" s="6"/>
      <c r="H12" s="5"/>
      <c r="I12" s="6"/>
      <c r="J12" s="5"/>
      <c r="K12" s="5"/>
      <c r="L12" s="5"/>
      <c r="M12" s="5"/>
      <c r="N12" s="5"/>
      <c r="O12" s="6"/>
      <c r="P12" s="5"/>
      <c r="Q12" s="6"/>
      <c r="R12" s="5"/>
      <c r="S12" s="5"/>
      <c r="T12" s="5"/>
      <c r="U12" s="6"/>
      <c r="V12" s="5"/>
      <c r="W12" s="6"/>
    </row>
    <row r="13" spans="3:23" ht="19.5" customHeight="1" x14ac:dyDescent="0.2">
      <c r="C13" s="132" t="s">
        <v>11</v>
      </c>
      <c r="D13" s="110" t="s">
        <v>22</v>
      </c>
      <c r="E13" s="111"/>
      <c r="F13" s="110" t="s">
        <v>29</v>
      </c>
      <c r="G13" s="111"/>
      <c r="H13" s="110" t="s">
        <v>35</v>
      </c>
      <c r="I13" s="111"/>
      <c r="J13" s="110" t="s">
        <v>40</v>
      </c>
      <c r="K13" s="111"/>
      <c r="L13" s="114" t="s">
        <v>47</v>
      </c>
      <c r="M13" s="110"/>
      <c r="N13" s="114" t="s">
        <v>51</v>
      </c>
      <c r="O13" s="114"/>
      <c r="P13" s="110" t="s">
        <v>57</v>
      </c>
      <c r="Q13" s="111"/>
      <c r="R13" s="114" t="s">
        <v>69</v>
      </c>
      <c r="S13" s="110" t="s">
        <v>69</v>
      </c>
      <c r="T13" s="114" t="s">
        <v>70</v>
      </c>
      <c r="U13" s="114"/>
      <c r="V13" s="114" t="s">
        <v>72</v>
      </c>
      <c r="W13" s="114"/>
    </row>
    <row r="14" spans="3:23" ht="13.5" customHeight="1" thickBot="1" x14ac:dyDescent="0.25">
      <c r="C14" s="133"/>
      <c r="D14" s="27"/>
      <c r="E14" s="28"/>
      <c r="F14" s="27"/>
      <c r="G14" s="28"/>
      <c r="H14" s="27"/>
      <c r="I14" s="28"/>
      <c r="J14" s="27"/>
      <c r="K14" s="28"/>
      <c r="L14" s="27"/>
      <c r="M14" s="29"/>
      <c r="N14" s="27"/>
      <c r="O14" s="28"/>
      <c r="P14" s="27"/>
      <c r="Q14" s="28"/>
      <c r="R14" s="27"/>
      <c r="S14" s="29"/>
      <c r="T14" s="27"/>
      <c r="U14" s="28"/>
      <c r="V14" s="27"/>
      <c r="W14" s="28"/>
    </row>
    <row r="15" spans="3:23" ht="23.25" customHeight="1" x14ac:dyDescent="0.2">
      <c r="C15" s="30" t="s">
        <v>12</v>
      </c>
      <c r="D15" s="31" t="s">
        <v>6</v>
      </c>
      <c r="E15" s="32" t="s">
        <v>7</v>
      </c>
      <c r="F15" s="31" t="s">
        <v>6</v>
      </c>
      <c r="G15" s="32" t="s">
        <v>7</v>
      </c>
      <c r="H15" s="31" t="s">
        <v>6</v>
      </c>
      <c r="I15" s="32" t="s">
        <v>7</v>
      </c>
      <c r="J15" s="31" t="s">
        <v>6</v>
      </c>
      <c r="K15" s="32" t="s">
        <v>7</v>
      </c>
      <c r="L15" s="59" t="s">
        <v>6</v>
      </c>
      <c r="M15" s="61" t="s">
        <v>7</v>
      </c>
      <c r="N15" s="59" t="s">
        <v>6</v>
      </c>
      <c r="O15" s="60" t="s">
        <v>7</v>
      </c>
      <c r="P15" s="59" t="s">
        <v>6</v>
      </c>
      <c r="Q15" s="60" t="s">
        <v>7</v>
      </c>
      <c r="R15" s="31" t="s">
        <v>6</v>
      </c>
      <c r="S15" s="61" t="s">
        <v>7</v>
      </c>
      <c r="T15" s="31" t="s">
        <v>6</v>
      </c>
      <c r="U15" s="60" t="s">
        <v>7</v>
      </c>
      <c r="V15" s="31" t="s">
        <v>6</v>
      </c>
      <c r="W15" s="60" t="s">
        <v>7</v>
      </c>
    </row>
    <row r="16" spans="3:23" ht="10.5" customHeight="1" x14ac:dyDescent="0.2">
      <c r="C16" s="40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62"/>
    </row>
    <row r="17" spans="3:27" ht="24.75" customHeight="1" x14ac:dyDescent="0.2">
      <c r="C17" s="68" t="s">
        <v>9</v>
      </c>
      <c r="D17" s="45">
        <v>191657.83000000002</v>
      </c>
      <c r="E17" s="45">
        <v>29020.630000000005</v>
      </c>
      <c r="F17" s="45">
        <v>151711.96000000002</v>
      </c>
      <c r="G17" s="45">
        <v>57449.399999999994</v>
      </c>
      <c r="H17" s="45">
        <v>223689.31</v>
      </c>
      <c r="I17" s="45">
        <v>16624.919999999998</v>
      </c>
      <c r="J17" s="63">
        <v>166268.58984720759</v>
      </c>
      <c r="K17" s="63">
        <v>51792.310000000005</v>
      </c>
      <c r="L17" s="63">
        <v>154701.22</v>
      </c>
      <c r="M17" s="63">
        <v>24251.259949036783</v>
      </c>
      <c r="N17" s="63">
        <v>219473.65999999997</v>
      </c>
      <c r="O17" s="63">
        <v>41402.539998274129</v>
      </c>
      <c r="P17" s="63">
        <v>216795.27000000002</v>
      </c>
      <c r="Q17" s="63">
        <v>47703.179737606144</v>
      </c>
      <c r="R17" s="63">
        <v>133691.72999999998</v>
      </c>
      <c r="S17" s="63">
        <v>13739.780215846382</v>
      </c>
      <c r="T17" s="65">
        <f>+Trimestral!BV17+Trimestral!BT17+Trimestral!BR17+Trimestral!BP17</f>
        <v>133724.65020281967</v>
      </c>
      <c r="U17" s="65">
        <f>+Trimestral!BW17+Trimestral!BU17+Trimestral!BS17+Trimestral!BQ17</f>
        <v>1918.7800000000002</v>
      </c>
      <c r="V17" s="65">
        <f>+Trimestral!BX17+Trimestral!BZ17+Trimestral!CB17+Trimestral!CD17</f>
        <v>198329.16499593185</v>
      </c>
      <c r="W17" s="79">
        <f>+Trimestral!BY17+Trimestral!CA17+Trimestral!CC17+Trimestral!CE17</f>
        <v>66777.352447204408</v>
      </c>
    </row>
    <row r="18" spans="3:27" ht="24.75" customHeight="1" x14ac:dyDescent="0.2">
      <c r="C18" s="68" t="s">
        <v>3</v>
      </c>
      <c r="D18" s="45">
        <v>185080</v>
      </c>
      <c r="E18" s="45">
        <v>231670</v>
      </c>
      <c r="F18" s="45">
        <v>399288.23</v>
      </c>
      <c r="G18" s="45">
        <v>59566.230000093812</v>
      </c>
      <c r="H18" s="45">
        <v>432147.26999975514</v>
      </c>
      <c r="I18" s="45">
        <v>27422.119999913397</v>
      </c>
      <c r="J18" s="63">
        <v>311469.35979934689</v>
      </c>
      <c r="K18" s="63">
        <v>1989.240165887604</v>
      </c>
      <c r="L18" s="63">
        <v>286699.99994597537</v>
      </c>
      <c r="M18" s="63">
        <v>4050.7402159999665</v>
      </c>
      <c r="N18" s="63">
        <v>97080.000267673619</v>
      </c>
      <c r="O18" s="63">
        <v>2551.580185147669</v>
      </c>
      <c r="P18" s="63">
        <v>291240</v>
      </c>
      <c r="Q18" s="63">
        <v>34895.769979794481</v>
      </c>
      <c r="R18" s="63">
        <v>194160</v>
      </c>
      <c r="S18" s="63">
        <v>35320.489826308301</v>
      </c>
      <c r="T18" s="65">
        <f>+Trimestral!BV18+Trimestral!BT18+Trimestral!BR18+Trimestral!BP18</f>
        <v>166260.00008928968</v>
      </c>
      <c r="U18" s="65">
        <f>+Trimestral!BW18+Trimestral!BU18+Trimestral!BS18+Trimestral!BQ18</f>
        <v>43393.440072382422</v>
      </c>
      <c r="V18" s="65">
        <f>+Trimestral!BX18+Trimestral!BZ18+Trimestral!CB18+Trimestral!CD18</f>
        <v>222131.91003572242</v>
      </c>
      <c r="W18" s="79">
        <f>+Trimestral!BY18+Trimestral!CA18+Trimestral!CC18+Trimestral!CE18</f>
        <v>52671.32</v>
      </c>
    </row>
    <row r="19" spans="3:27" ht="24.75" customHeight="1" x14ac:dyDescent="0.2">
      <c r="C19" s="68" t="s">
        <v>2</v>
      </c>
      <c r="D19" s="45">
        <v>494619.47000000003</v>
      </c>
      <c r="E19" s="45">
        <v>20264.370000000003</v>
      </c>
      <c r="F19" s="45">
        <v>0</v>
      </c>
      <c r="G19" s="45">
        <v>0</v>
      </c>
      <c r="H19" s="45">
        <v>0</v>
      </c>
      <c r="I19" s="45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5">
        <f>+Trimestral!BV19+Trimestral!BT19+Trimestral!BR19+Trimestral!BP19</f>
        <v>0</v>
      </c>
      <c r="U19" s="65">
        <f>+Trimestral!BW19+Trimestral!BU19+Trimestral!BS19+Trimestral!BQ19</f>
        <v>13495.39208250455</v>
      </c>
      <c r="V19" s="65">
        <f>+Trimestral!BX19+Trimestral!BZ19+Trimestral!CB19+Trimestral!CD19</f>
        <v>0</v>
      </c>
      <c r="W19" s="79">
        <f>+Trimestral!BY19+Trimestral!CA19+Trimestral!CC19+Trimestral!CE19</f>
        <v>573760.74216608831</v>
      </c>
    </row>
    <row r="20" spans="3:27" ht="24.75" customHeight="1" x14ac:dyDescent="0.2">
      <c r="C20" s="68" t="s">
        <v>4</v>
      </c>
      <c r="D20" s="45">
        <v>0</v>
      </c>
      <c r="E20" s="45">
        <v>0</v>
      </c>
      <c r="F20" s="45">
        <v>0</v>
      </c>
      <c r="G20" s="45">
        <v>0</v>
      </c>
      <c r="H20" s="45">
        <v>6247.3</v>
      </c>
      <c r="I20" s="45">
        <v>3424.3</v>
      </c>
      <c r="J20" s="63">
        <v>66525.22</v>
      </c>
      <c r="K20" s="63">
        <v>190811.73023322425</v>
      </c>
      <c r="L20" s="63">
        <v>38325.960000000006</v>
      </c>
      <c r="M20" s="63">
        <v>252659.23027373003</v>
      </c>
      <c r="N20" s="63">
        <v>354306.28018285753</v>
      </c>
      <c r="O20" s="63">
        <v>326835.47996278811</v>
      </c>
      <c r="P20" s="63">
        <v>767385.71</v>
      </c>
      <c r="Q20" s="63">
        <v>375029.04995567992</v>
      </c>
      <c r="R20" s="63">
        <v>736192.99</v>
      </c>
      <c r="S20" s="63">
        <v>318612.78004918131</v>
      </c>
      <c r="T20" s="65">
        <f>+Trimestral!BV20+Trimestral!BT20+Trimestral!BR20+Trimestral!BP20</f>
        <v>841923.2300000001</v>
      </c>
      <c r="U20" s="65">
        <f>+Trimestral!BW20+Trimestral!BU20+Trimestral!BS20+Trimestral!BQ20</f>
        <v>295130.65007804206</v>
      </c>
      <c r="V20" s="65">
        <f>+Trimestral!BX20+Trimestral!BZ20+Trimestral!CB20+Trimestral!CD20</f>
        <v>896133.88939072203</v>
      </c>
      <c r="W20" s="79">
        <f>+Trimestral!BY20+Trimestral!CA20+Trimestral!CC20+Trimestral!CE20</f>
        <v>321423.51049870602</v>
      </c>
    </row>
    <row r="21" spans="3:27" ht="24.75" customHeight="1" x14ac:dyDescent="0.2">
      <c r="C21" s="68" t="s">
        <v>5</v>
      </c>
      <c r="D21" s="45">
        <v>391868.75</v>
      </c>
      <c r="E21" s="45">
        <v>56908.22</v>
      </c>
      <c r="F21" s="45">
        <v>372807.3</v>
      </c>
      <c r="G21" s="45">
        <v>39517.879999999997</v>
      </c>
      <c r="H21" s="45">
        <v>558502.79000022216</v>
      </c>
      <c r="I21" s="45">
        <v>91084.93</v>
      </c>
      <c r="J21" s="63">
        <v>364140.22992799018</v>
      </c>
      <c r="K21" s="63">
        <v>70926.75</v>
      </c>
      <c r="L21" s="63">
        <v>212406.35018438008</v>
      </c>
      <c r="M21" s="63">
        <v>212572.40000000002</v>
      </c>
      <c r="N21" s="63">
        <v>187752.5</v>
      </c>
      <c r="O21" s="63">
        <v>37453.890084160521</v>
      </c>
      <c r="P21" s="63">
        <v>563346.65</v>
      </c>
      <c r="Q21" s="63">
        <v>69072.091381435224</v>
      </c>
      <c r="R21" s="63">
        <v>349411.12</v>
      </c>
      <c r="S21" s="63">
        <v>36601.250892353797</v>
      </c>
      <c r="T21" s="65">
        <f>+Trimestral!BV21+Trimestral!BT21+Trimestral!BR21+Trimestral!BP21</f>
        <v>178085.21</v>
      </c>
      <c r="U21" s="65">
        <f>+Trimestral!BW21+Trimestral!BU21+Trimestral!BS21+Trimestral!BQ21</f>
        <v>28039.727544385674</v>
      </c>
      <c r="V21" s="65">
        <f>+Trimestral!BX21+Trimestral!BZ21+Trimestral!CB21+Trimestral!CD21</f>
        <v>348690.35</v>
      </c>
      <c r="W21" s="79">
        <f>+Trimestral!BY21+Trimestral!CA21+Trimestral!CC21+Trimestral!CE21</f>
        <v>50211.89354434023</v>
      </c>
    </row>
    <row r="22" spans="3:27" ht="24.75" customHeight="1" x14ac:dyDescent="0.2">
      <c r="C22" s="68" t="s">
        <v>0</v>
      </c>
      <c r="D22" s="45">
        <v>771495.49737422634</v>
      </c>
      <c r="E22" s="45">
        <v>2434.958623410153</v>
      </c>
      <c r="F22" s="45">
        <v>689004.08000002266</v>
      </c>
      <c r="G22" s="45">
        <v>0</v>
      </c>
      <c r="H22" s="45">
        <v>212428.47999984527</v>
      </c>
      <c r="I22" s="45">
        <v>0</v>
      </c>
      <c r="J22" s="63">
        <v>473391.74022486137</v>
      </c>
      <c r="K22" s="63">
        <v>36778.67</v>
      </c>
      <c r="L22" s="63">
        <v>367703.52</v>
      </c>
      <c r="M22" s="63">
        <v>45421.75</v>
      </c>
      <c r="N22" s="63">
        <v>0</v>
      </c>
      <c r="O22" s="63">
        <v>0</v>
      </c>
      <c r="P22" s="63">
        <v>0</v>
      </c>
      <c r="Q22" s="63">
        <v>0</v>
      </c>
      <c r="R22" s="63">
        <v>667792.58439510572</v>
      </c>
      <c r="S22" s="63">
        <v>189331.92640665884</v>
      </c>
      <c r="T22" s="65">
        <f>+Trimestral!BV22+Trimestral!BT22+Trimestral!BR22+Trimestral!BP22</f>
        <v>2871123.0709004235</v>
      </c>
      <c r="U22" s="65">
        <f>+Trimestral!BW22+Trimestral!BU22+Trimestral!BS22+Trimestral!BQ22</f>
        <v>206285.13180650907</v>
      </c>
      <c r="V22" s="65">
        <f>+Trimestral!BX22+Trimestral!BZ22+Trimestral!CB22+Trimestral!CD22</f>
        <v>1086746.0998582046</v>
      </c>
      <c r="W22" s="79">
        <f>+Trimestral!BY22+Trimestral!CA22+Trimestral!CC22+Trimestral!CE22</f>
        <v>113.45954796891439</v>
      </c>
    </row>
    <row r="23" spans="3:27" ht="24.75" customHeight="1" x14ac:dyDescent="0.2">
      <c r="C23" s="68" t="s">
        <v>1</v>
      </c>
      <c r="D23" s="45">
        <v>806061</v>
      </c>
      <c r="E23" s="45">
        <v>86758.849999999991</v>
      </c>
      <c r="F23" s="45">
        <v>254178.28</v>
      </c>
      <c r="G23" s="45">
        <v>39967.119999999995</v>
      </c>
      <c r="H23" s="45">
        <v>415146.6</v>
      </c>
      <c r="I23" s="45">
        <v>95684.99</v>
      </c>
      <c r="J23" s="63">
        <v>373665</v>
      </c>
      <c r="K23" s="63">
        <v>42413.36</v>
      </c>
      <c r="L23" s="63">
        <v>136583.84000316021</v>
      </c>
      <c r="M23" s="63">
        <v>191147.65999999997</v>
      </c>
      <c r="N23" s="63">
        <v>384146.86</v>
      </c>
      <c r="O23" s="63">
        <v>194110.64009895929</v>
      </c>
      <c r="P23" s="63">
        <v>341252.98</v>
      </c>
      <c r="Q23" s="63">
        <v>17646.62001291773</v>
      </c>
      <c r="R23" s="63">
        <v>710020</v>
      </c>
      <c r="S23" s="63">
        <v>203300.87000695901</v>
      </c>
      <c r="T23" s="65">
        <f>+Trimestral!BV23+Trimestral!BT23+Trimestral!BR23+Trimestral!BP23</f>
        <v>152280</v>
      </c>
      <c r="U23" s="65">
        <f>+Trimestral!BW23+Trimestral!BU23+Trimestral!BS23+Trimestral!BQ23</f>
        <v>45088.990000000005</v>
      </c>
      <c r="V23" s="65">
        <f>+Trimestral!BX23+Trimestral!BZ23+Trimestral!CB23+Trimestral!CD23</f>
        <v>21763</v>
      </c>
      <c r="W23" s="79">
        <f>+Trimestral!BY23+Trimestral!CA23+Trimestral!CC23+Trimestral!CE23</f>
        <v>364471.71</v>
      </c>
    </row>
    <row r="24" spans="3:27" ht="24.75" customHeight="1" x14ac:dyDescent="0.2">
      <c r="C24" s="68" t="s">
        <v>24</v>
      </c>
      <c r="D24" s="45">
        <v>52079.57</v>
      </c>
      <c r="E24" s="45">
        <v>42093.519573561163</v>
      </c>
      <c r="F24" s="45">
        <v>0</v>
      </c>
      <c r="G24" s="45">
        <v>0</v>
      </c>
      <c r="H24" s="45">
        <v>69395.799999999988</v>
      </c>
      <c r="I24" s="45">
        <v>350854.10981105815</v>
      </c>
      <c r="J24" s="63">
        <v>3234.72</v>
      </c>
      <c r="K24" s="63">
        <v>202772.03299869527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180519.51484895032</v>
      </c>
      <c r="T24" s="65">
        <f>+Trimestral!BV24+Trimestral!BT24+Trimestral!BR24+Trimestral!BP24</f>
        <v>171652.22086766982</v>
      </c>
      <c r="U24" s="65">
        <f>+Trimestral!BW24+Trimestral!BU24+Trimestral!BS24+Trimestral!BQ24</f>
        <v>0</v>
      </c>
      <c r="V24" s="65">
        <f>+Trimestral!BX24+Trimestral!BZ24+Trimestral!CB24+Trimestral!CD24</f>
        <v>0</v>
      </c>
      <c r="W24" s="79">
        <f>+Trimestral!BY24+Trimestral!CA24+Trimestral!CC24+Trimestral!CE24</f>
        <v>20707.439999999999</v>
      </c>
      <c r="AA24" s="5"/>
    </row>
    <row r="25" spans="3:27" ht="24.75" customHeight="1" x14ac:dyDescent="0.2">
      <c r="C25" s="68" t="s">
        <v>8</v>
      </c>
      <c r="D25" s="45">
        <v>0</v>
      </c>
      <c r="E25" s="45">
        <v>717554.85820656875</v>
      </c>
      <c r="F25" s="45">
        <v>0</v>
      </c>
      <c r="G25" s="45">
        <v>721345.29689415405</v>
      </c>
      <c r="H25" s="45">
        <v>0</v>
      </c>
      <c r="I25" s="45">
        <v>822804.22103637399</v>
      </c>
      <c r="J25" s="63">
        <v>0</v>
      </c>
      <c r="K25" s="63">
        <v>242682.70899361357</v>
      </c>
      <c r="L25" s="63">
        <v>0</v>
      </c>
      <c r="M25" s="63">
        <v>1498034.8612141972</v>
      </c>
      <c r="N25" s="63">
        <v>0</v>
      </c>
      <c r="O25" s="63">
        <v>213750.23931470825</v>
      </c>
      <c r="P25" s="63">
        <v>0</v>
      </c>
      <c r="Q25" s="63">
        <v>0</v>
      </c>
      <c r="R25" s="63">
        <v>733199.51506000001</v>
      </c>
      <c r="S25" s="63">
        <v>690563.74748696515</v>
      </c>
      <c r="T25" s="65">
        <f>+Trimestral!BV25+Trimestral!BT25+Trimestral!BR25+Trimestral!BP25</f>
        <v>3104388.1662513111</v>
      </c>
      <c r="U25" s="65">
        <f>+Trimestral!BW25+Trimestral!BU25+Trimestral!BS25+Trimestral!BQ25</f>
        <v>862812.48622085829</v>
      </c>
      <c r="V25" s="65">
        <f>+Trimestral!BX25+Trimestral!BZ25+Trimestral!CB25+Trimestral!CD25</f>
        <v>4161049.2993502589</v>
      </c>
      <c r="W25" s="79">
        <f>+Trimestral!BY25+Trimestral!CA25+Trimestral!CC25+Trimestral!CE25</f>
        <v>657463.10865170415</v>
      </c>
    </row>
    <row r="26" spans="3:27" ht="24.75" customHeight="1" x14ac:dyDescent="0.2">
      <c r="C26" s="69" t="s">
        <v>43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63">
        <v>0</v>
      </c>
      <c r="M26" s="63">
        <v>4846.9535625092476</v>
      </c>
      <c r="N26" s="63">
        <v>0</v>
      </c>
      <c r="O26" s="63">
        <v>3200.8089462015373</v>
      </c>
      <c r="P26" s="63">
        <v>0</v>
      </c>
      <c r="Q26" s="63">
        <v>3573.9848502460377</v>
      </c>
      <c r="R26" s="63">
        <v>399361.8136233993</v>
      </c>
      <c r="S26" s="63">
        <v>5471.120087044922</v>
      </c>
      <c r="T26" s="65">
        <f>+Trimestral!BV26+Trimestral!BT26+Trimestral!BR26+Trimestral!BP26</f>
        <v>0</v>
      </c>
      <c r="U26" s="65">
        <f>+Trimestral!BW26+Trimestral!BU26+Trimestral!BS26+Trimestral!BQ26</f>
        <v>0</v>
      </c>
      <c r="V26" s="65">
        <f>+Trimestral!BX26+Trimestral!BZ26+Trimestral!CB26+Trimestral!CD26</f>
        <v>0</v>
      </c>
      <c r="W26" s="79">
        <f>+Trimestral!BY26+Trimestral!CA26+Trimestral!CC26+Trimestral!CE26</f>
        <v>0</v>
      </c>
    </row>
    <row r="27" spans="3:27" ht="24.75" customHeight="1" x14ac:dyDescent="0.2">
      <c r="C27" s="70" t="s">
        <v>45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63">
        <v>347826.09</v>
      </c>
      <c r="M27" s="63">
        <v>273086.97990334098</v>
      </c>
      <c r="N27" s="63">
        <v>347826.09</v>
      </c>
      <c r="O27" s="63">
        <v>273086.97988715465</v>
      </c>
      <c r="P27" s="63">
        <v>0</v>
      </c>
      <c r="Q27" s="63">
        <v>0</v>
      </c>
      <c r="R27" s="63">
        <v>0</v>
      </c>
      <c r="S27" s="63">
        <v>398930.43011024583</v>
      </c>
      <c r="T27" s="65">
        <f>+Trimestral!BV27+Trimestral!BT27+Trimestral!BR27+Trimestral!BP27</f>
        <v>0</v>
      </c>
      <c r="U27" s="65">
        <f>+Trimestral!BW27+Trimestral!BU27+Trimestral!BS27+Trimestral!BQ27</f>
        <v>797860.8598598151</v>
      </c>
      <c r="V27" s="65">
        <f>+Trimestral!BX27+Trimestral!BZ27+Trimestral!CB27+Trimestral!CD27</f>
        <v>0</v>
      </c>
      <c r="W27" s="79">
        <f>+Trimestral!BY27+Trimestral!CA27+Trimestral!CC27+Trimestral!CE27</f>
        <v>0</v>
      </c>
    </row>
    <row r="28" spans="3:27" ht="24.75" customHeight="1" x14ac:dyDescent="0.2">
      <c r="C28" s="70" t="s">
        <v>65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63">
        <v>12170.716845878136</v>
      </c>
      <c r="S28" s="63">
        <v>0</v>
      </c>
      <c r="T28" s="65">
        <f>+Trimestral!BV28+Trimestral!BT28+Trimestral!BR28+Trimestral!BP28</f>
        <v>52864.898950580769</v>
      </c>
      <c r="U28" s="65">
        <f>+Trimestral!BW28+Trimestral!BU28+Trimestral!BS28+Trimestral!BQ28</f>
        <v>0</v>
      </c>
      <c r="V28" s="65">
        <f>+Trimestral!BX28+Trimestral!BZ28+Trimestral!CB28+Trimestral!CD28</f>
        <v>0</v>
      </c>
      <c r="W28" s="79">
        <f>+Trimestral!BY28+Trimestral!CA28+Trimestral!CC28+Trimestral!CE28</f>
        <v>0</v>
      </c>
    </row>
    <row r="29" spans="3:27" ht="24.75" customHeight="1" thickBot="1" x14ac:dyDescent="0.25">
      <c r="C29" s="73" t="s">
        <v>16</v>
      </c>
      <c r="D29" s="74">
        <v>2892862.117374226</v>
      </c>
      <c r="E29" s="74">
        <v>1186705.4064035399</v>
      </c>
      <c r="F29" s="74">
        <v>1866989.8500000227</v>
      </c>
      <c r="G29" s="74">
        <v>917845.92689424788</v>
      </c>
      <c r="H29" s="74">
        <v>1917557.5499998229</v>
      </c>
      <c r="I29" s="74">
        <v>1407899.5908473455</v>
      </c>
      <c r="J29" s="77">
        <v>1758694.859799406</v>
      </c>
      <c r="K29" s="77">
        <v>840166.8023914207</v>
      </c>
      <c r="L29" s="77">
        <v>1544246.9801335155</v>
      </c>
      <c r="M29" s="77">
        <v>2506071.8351188144</v>
      </c>
      <c r="N29" s="77">
        <v>1590585.3904505312</v>
      </c>
      <c r="O29" s="77">
        <v>1092392.1584773941</v>
      </c>
      <c r="P29" s="77">
        <v>2180020.6100000003</v>
      </c>
      <c r="Q29" s="77">
        <v>547920.69591767946</v>
      </c>
      <c r="R29" s="63">
        <v>3936000.4699243838</v>
      </c>
      <c r="S29" s="63">
        <v>2072391.9099305137</v>
      </c>
      <c r="T29" s="65">
        <f>+SUM(T17:T28)</f>
        <v>7672301.4472620944</v>
      </c>
      <c r="U29" s="65">
        <f>+SUM(U17:U28)</f>
        <v>2294025.4576644972</v>
      </c>
      <c r="V29" s="65">
        <f>+SUM(V17:V28)</f>
        <v>6934843.7136308402</v>
      </c>
      <c r="W29" s="96">
        <f>+SUM(W17:W28)</f>
        <v>2107600.536856012</v>
      </c>
    </row>
    <row r="30" spans="3:27" s="67" customFormat="1" ht="24.75" customHeight="1" thickBot="1" x14ac:dyDescent="0.25">
      <c r="C30" s="66" t="s">
        <v>17</v>
      </c>
      <c r="D30" s="112">
        <v>4079567.5237777662</v>
      </c>
      <c r="E30" s="113"/>
      <c r="F30" s="112">
        <v>2784835.7768942704</v>
      </c>
      <c r="G30" s="113"/>
      <c r="H30" s="112">
        <v>3325457.1408471684</v>
      </c>
      <c r="I30" s="113"/>
      <c r="J30" s="112">
        <v>2598861.6621908266</v>
      </c>
      <c r="K30" s="113"/>
      <c r="L30" s="112">
        <v>4050318.8152523302</v>
      </c>
      <c r="M30" s="113"/>
      <c r="N30" s="112">
        <v>2682977.5489279255</v>
      </c>
      <c r="O30" s="113"/>
      <c r="P30" s="112">
        <v>2727941.3059176798</v>
      </c>
      <c r="Q30" s="113"/>
      <c r="R30" s="112">
        <v>2408542.7376242694</v>
      </c>
      <c r="S30" s="113"/>
      <c r="T30" s="112">
        <f>+T29+U29</f>
        <v>9966326.9049265906</v>
      </c>
      <c r="U30" s="113"/>
      <c r="V30" s="112">
        <f>+V29+W29</f>
        <v>9042444.2504868526</v>
      </c>
      <c r="W30" s="113"/>
    </row>
    <row r="31" spans="3:27" ht="12.75" hidden="1" customHeight="1" x14ac:dyDescent="0.2">
      <c r="C31" s="6" t="s">
        <v>15</v>
      </c>
      <c r="D31" s="19">
        <v>2985369.6414521276</v>
      </c>
      <c r="E31" s="19">
        <v>1024313.1485476578</v>
      </c>
    </row>
    <row r="32" spans="3:27" ht="22.5" customHeight="1" x14ac:dyDescent="0.2">
      <c r="C32" s="54" t="s">
        <v>32</v>
      </c>
      <c r="T32" s="58"/>
      <c r="V32" s="58"/>
    </row>
    <row r="33" spans="3:7" ht="6" customHeight="1" x14ac:dyDescent="0.2"/>
    <row r="35" spans="3:7" ht="15.75" customHeight="1" x14ac:dyDescent="0.2">
      <c r="C35" s="48"/>
      <c r="D35" s="48"/>
      <c r="E35" s="48"/>
      <c r="F35" s="9"/>
      <c r="G35" s="9"/>
    </row>
    <row r="36" spans="3:7" ht="15.75" customHeight="1" x14ac:dyDescent="0.2">
      <c r="C36" s="48"/>
      <c r="D36" s="51"/>
      <c r="E36" s="48"/>
    </row>
    <row r="37" spans="3:7" ht="12.75" hidden="1" customHeight="1" x14ac:dyDescent="0.2"/>
    <row r="38" spans="3:7" ht="15" hidden="1" customHeight="1" x14ac:dyDescent="0.2">
      <c r="C38" s="122" t="s">
        <v>13</v>
      </c>
    </row>
    <row r="39" spans="3:7" ht="15" hidden="1" customHeight="1" x14ac:dyDescent="0.2">
      <c r="C39" s="122"/>
    </row>
    <row r="40" spans="3:7" ht="15.75" hidden="1" customHeight="1" thickBot="1" x14ac:dyDescent="0.25"/>
    <row r="41" spans="3:7" ht="13.5" hidden="1" customHeight="1" thickBot="1" x14ac:dyDescent="0.25">
      <c r="C41" s="10"/>
      <c r="D41" s="10"/>
      <c r="E41" s="10" t="s">
        <v>11</v>
      </c>
    </row>
    <row r="42" spans="3:7" ht="12.75" hidden="1" customHeight="1" x14ac:dyDescent="0.2">
      <c r="C42" s="123" t="s">
        <v>12</v>
      </c>
      <c r="D42" s="125" t="s">
        <v>10</v>
      </c>
      <c r="E42" s="126"/>
    </row>
    <row r="43" spans="3:7" ht="12.75" hidden="1" customHeight="1" x14ac:dyDescent="0.2">
      <c r="C43" s="124"/>
      <c r="D43" s="12" t="s">
        <v>6</v>
      </c>
      <c r="E43" s="13" t="s">
        <v>7</v>
      </c>
    </row>
    <row r="44" spans="3:7" ht="15" hidden="1" customHeight="1" x14ac:dyDescent="0.2">
      <c r="C44" s="52" t="s">
        <v>9</v>
      </c>
      <c r="D44" s="15">
        <v>0</v>
      </c>
      <c r="E44" s="15">
        <v>35181.01</v>
      </c>
    </row>
    <row r="45" spans="3:7" ht="15" hidden="1" customHeight="1" x14ac:dyDescent="0.2">
      <c r="C45" s="52" t="s">
        <v>3</v>
      </c>
      <c r="D45" s="15"/>
      <c r="E45" s="15"/>
    </row>
    <row r="46" spans="3:7" ht="15" hidden="1" customHeight="1" x14ac:dyDescent="0.2">
      <c r="C46" s="52" t="s">
        <v>2</v>
      </c>
      <c r="D46" s="15"/>
      <c r="E46" s="15"/>
    </row>
    <row r="47" spans="3:7" ht="15" hidden="1" customHeight="1" x14ac:dyDescent="0.2">
      <c r="C47" s="52" t="s">
        <v>4</v>
      </c>
      <c r="D47" s="15">
        <v>18870.349999999999</v>
      </c>
      <c r="E47" s="15">
        <v>22628.44</v>
      </c>
    </row>
    <row r="48" spans="3:7" ht="15" hidden="1" customHeight="1" x14ac:dyDescent="0.2">
      <c r="C48" s="52" t="s">
        <v>5</v>
      </c>
      <c r="D48" s="15">
        <v>204733.7</v>
      </c>
      <c r="E48" s="15">
        <v>39633</v>
      </c>
    </row>
    <row r="49" spans="3:5" ht="15" hidden="1" customHeight="1" x14ac:dyDescent="0.2">
      <c r="C49" s="52" t="s">
        <v>0</v>
      </c>
      <c r="D49" s="15"/>
      <c r="E49" s="15"/>
    </row>
    <row r="50" spans="3:5" ht="15" hidden="1" customHeight="1" x14ac:dyDescent="0.2">
      <c r="C50" s="52" t="s">
        <v>1</v>
      </c>
      <c r="D50" s="15">
        <v>0</v>
      </c>
      <c r="E50" s="15">
        <v>22127.599999999999</v>
      </c>
    </row>
    <row r="51" spans="3:5" ht="15" hidden="1" customHeight="1" x14ac:dyDescent="0.2">
      <c r="C51" s="52" t="s">
        <v>8</v>
      </c>
      <c r="D51" s="15"/>
      <c r="E51" s="15"/>
    </row>
    <row r="52" spans="3:5" ht="15" hidden="1" customHeight="1" x14ac:dyDescent="0.2">
      <c r="C52" s="53" t="s">
        <v>14</v>
      </c>
      <c r="D52" s="15"/>
      <c r="E52" s="15"/>
    </row>
    <row r="53" spans="3:5" ht="15" hidden="1" customHeight="1" x14ac:dyDescent="0.2">
      <c r="C53" s="52"/>
      <c r="D53" s="15"/>
      <c r="E53" s="15"/>
    </row>
    <row r="54" spans="3:5" ht="13.5" hidden="1" customHeight="1" thickBot="1" x14ac:dyDescent="0.25">
      <c r="C54" s="16"/>
      <c r="D54" s="17">
        <v>223604.05000000002</v>
      </c>
      <c r="E54" s="17">
        <v>119570.04999999999</v>
      </c>
    </row>
    <row r="55" spans="3:5" ht="15" hidden="1" customHeight="1" x14ac:dyDescent="0.2">
      <c r="C55" s="52"/>
      <c r="D55" s="15"/>
      <c r="E55" s="15"/>
    </row>
    <row r="56" spans="3:5" x14ac:dyDescent="0.2">
      <c r="C56" s="52"/>
      <c r="D56" s="15"/>
      <c r="E56" s="15"/>
    </row>
    <row r="65" spans="4:4" ht="12.75" customHeight="1" x14ac:dyDescent="0.2"/>
    <row r="66" spans="4:4" ht="12.75" customHeight="1" x14ac:dyDescent="0.2">
      <c r="D66" s="5"/>
    </row>
    <row r="67" spans="4:4" ht="12.75" customHeight="1" x14ac:dyDescent="0.2"/>
  </sheetData>
  <mergeCells count="24">
    <mergeCell ref="C42:C43"/>
    <mergeCell ref="D42:E42"/>
    <mergeCell ref="P30:Q30"/>
    <mergeCell ref="N30:O30"/>
    <mergeCell ref="L30:M30"/>
    <mergeCell ref="J30:K30"/>
    <mergeCell ref="H30:I30"/>
    <mergeCell ref="F30:G30"/>
    <mergeCell ref="D30:E30"/>
    <mergeCell ref="C38:C39"/>
    <mergeCell ref="F13:G13"/>
    <mergeCell ref="D13:E13"/>
    <mergeCell ref="C13:C14"/>
    <mergeCell ref="V13:W13"/>
    <mergeCell ref="V30:W30"/>
    <mergeCell ref="R13:S13"/>
    <mergeCell ref="R30:S30"/>
    <mergeCell ref="T13:U13"/>
    <mergeCell ref="T30:U30"/>
    <mergeCell ref="P13:Q13"/>
    <mergeCell ref="N13:O13"/>
    <mergeCell ref="L13:M13"/>
    <mergeCell ref="J13:K13"/>
    <mergeCell ref="H13:I13"/>
  </mergeCells>
  <printOptions horizontalCentered="1"/>
  <pageMargins left="0.51181102362204722" right="0.51181102362204722" top="1.5354330708661419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3</xdr:col>
                <xdr:colOff>0</xdr:colOff>
                <xdr:row>8</xdr:row>
                <xdr:rowOff>114300</xdr:rowOff>
              </from>
              <to>
                <xdr:col>3</xdr:col>
                <xdr:colOff>0</xdr:colOff>
                <xdr:row>10</xdr:row>
                <xdr:rowOff>219075</xdr:rowOff>
              </to>
            </anchor>
          </objectPr>
        </oleObject>
      </mc:Choice>
      <mc:Fallback>
        <oleObject progId="PBrush" shapeId="6145" r:id="rId4"/>
      </mc:Fallback>
    </mc:AlternateContent>
    <mc:AlternateContent xmlns:mc="http://schemas.openxmlformats.org/markup-compatibility/2006">
      <mc:Choice Requires="x14">
        <oleObject progId="PBrush" shapeId="6146" r:id="rId6">
          <objectPr defaultSize="0" autoPict="0" r:id="rId5">
            <anchor moveWithCells="1" sizeWithCells="1">
              <from>
                <xdr:col>2</xdr:col>
                <xdr:colOff>57150</xdr:colOff>
                <xdr:row>36</xdr:row>
                <xdr:rowOff>0</xdr:rowOff>
              </from>
              <to>
                <xdr:col>2</xdr:col>
                <xdr:colOff>657225</xdr:colOff>
                <xdr:row>36</xdr:row>
                <xdr:rowOff>0</xdr:rowOff>
              </to>
            </anchor>
          </objectPr>
        </oleObject>
      </mc:Choice>
      <mc:Fallback>
        <oleObject progId="PBrush" shapeId="614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Mensal</vt:lpstr>
      <vt:lpstr>Trimestral</vt:lpstr>
      <vt:lpstr>Anual</vt:lpstr>
      <vt:lpstr>Anual!Área_de_Impressão</vt:lpstr>
      <vt:lpstr>Mensal!Área_de_Impressão</vt:lpstr>
      <vt:lpstr>Trimestral!Área_de_Impressão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ffortes</dc:creator>
  <cp:lastModifiedBy>Quiteria Carneiro da Silva</cp:lastModifiedBy>
  <cp:lastPrinted>2017-04-07T11:08:16Z</cp:lastPrinted>
  <dcterms:created xsi:type="dcterms:W3CDTF">2014-04-15T14:43:21Z</dcterms:created>
  <dcterms:modified xsi:type="dcterms:W3CDTF">2025-10-03T10:39:09Z</dcterms:modified>
</cp:coreProperties>
</file>